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 tabRatio="702" activeTab="5"/>
  </bookViews>
  <sheets>
    <sheet name="三一" sheetId="64" r:id="rId1"/>
    <sheet name="小松" sheetId="66" r:id="rId2"/>
    <sheet name="柳工" sheetId="67" state="hidden" r:id="rId3"/>
    <sheet name="一汽" sheetId="68" r:id="rId4"/>
    <sheet name="柳工设备" sheetId="69" r:id="rId5"/>
    <sheet name="西筑" sheetId="70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<sst xmlns="http://schemas.openxmlformats.org/spreadsheetml/2006/main" count="531" uniqueCount="258">
  <si>
    <t>平地机发运清单</t>
  </si>
  <si>
    <t>NO.    序号</t>
  </si>
  <si>
    <r>
      <rPr>
        <b/>
        <sz val="10"/>
        <color indexed="8"/>
        <rFont val="Times New Roman"/>
        <charset val="134"/>
      </rPr>
      <t xml:space="preserve">Name                                                            </t>
    </r>
    <r>
      <rPr>
        <b/>
        <sz val="10"/>
        <color indexed="8"/>
        <rFont val="宋体"/>
        <charset val="134"/>
      </rPr>
      <t>名称</t>
    </r>
  </si>
  <si>
    <t>QTY.  数量</t>
  </si>
  <si>
    <t>单台G.W.           毛重（kg）</t>
  </si>
  <si>
    <t>单台N.W.           净重(kg)</t>
  </si>
  <si>
    <t>Length      长度（mm）</t>
  </si>
  <si>
    <r>
      <rPr>
        <b/>
        <sz val="10"/>
        <color indexed="8"/>
        <rFont val="宋体"/>
        <charset val="134"/>
      </rPr>
      <t>Width          宽度（m</t>
    </r>
    <r>
      <rPr>
        <b/>
        <sz val="10"/>
        <color indexed="8"/>
        <rFont val="宋体"/>
        <charset val="134"/>
      </rPr>
      <t>m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</si>
  <si>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indexed="8"/>
        <rFont val="宋体"/>
        <charset val="134"/>
      </rPr>
      <t>Heigth       高度（m</t>
    </r>
    <r>
      <rPr>
        <b/>
        <sz val="10"/>
        <color indexed="8"/>
        <rFont val="宋体"/>
        <charset val="134"/>
      </rPr>
      <t>m</t>
    </r>
    <r>
      <rPr>
        <b/>
        <sz val="10"/>
        <color indexed="8"/>
        <rFont val="宋体"/>
        <charset val="134"/>
      </rPr>
      <t>）</t>
    </r>
  </si>
  <si>
    <t>总          毛重（kg）</t>
  </si>
  <si>
    <t>总        净重(kg)</t>
  </si>
  <si>
    <t>Cubic                 体积（m³）</t>
  </si>
  <si>
    <t>Remark                                备注</t>
  </si>
  <si>
    <t>平地机</t>
  </si>
  <si>
    <t>裸装</t>
  </si>
  <si>
    <t>随机附件</t>
  </si>
  <si>
    <t>纸箱</t>
  </si>
  <si>
    <t>随机资料袋</t>
  </si>
  <si>
    <t>袋子</t>
  </si>
  <si>
    <t>PACKING    LIST</t>
  </si>
  <si>
    <t>发往国家SHIPPED TO:内销海外</t>
  </si>
  <si>
    <t>STG230C-8S</t>
  </si>
  <si>
    <r>
      <rPr>
        <b/>
        <sz val="12"/>
        <rFont val="宋体"/>
        <charset val="134"/>
      </rPr>
      <t>一、随机附件</t>
    </r>
    <r>
      <rPr>
        <b/>
        <sz val="12"/>
        <rFont val="Times New Roman"/>
        <charset val="134"/>
      </rPr>
      <t>SPARE PARTS AND TOOLS</t>
    </r>
  </si>
  <si>
    <t>序号</t>
  </si>
  <si>
    <t>工厂编号及图号</t>
  </si>
  <si>
    <t>品 名 及 规 格</t>
  </si>
  <si>
    <t>单位</t>
  </si>
  <si>
    <t>数量</t>
  </si>
  <si>
    <t>发运员</t>
  </si>
  <si>
    <t>质检员</t>
  </si>
  <si>
    <t>备注</t>
  </si>
  <si>
    <t>No.</t>
  </si>
  <si>
    <t>Work`s &amp; Drawing No.</t>
  </si>
  <si>
    <t>Description &amp; Specification</t>
  </si>
  <si>
    <t>Unit</t>
  </si>
  <si>
    <t>Quantity</t>
  </si>
  <si>
    <t>Shipper</t>
  </si>
  <si>
    <t>Inspector</t>
  </si>
  <si>
    <t>Remark</t>
  </si>
  <si>
    <t>机油滤清器滤芯9675063054</t>
  </si>
  <si>
    <t>Engine oil filter element</t>
  </si>
  <si>
    <t>PC</t>
  </si>
  <si>
    <t>B222100000766</t>
  </si>
  <si>
    <t>柴油滤清器R160T</t>
  </si>
  <si>
    <t>Fuel filter (tertiary)</t>
  </si>
  <si>
    <t>工厂编号</t>
  </si>
  <si>
    <t>柴油滤清器 UF0047-F-1</t>
  </si>
  <si>
    <t>Fuel filter (secondary)</t>
  </si>
  <si>
    <t>B222100000271</t>
  </si>
  <si>
    <t>旋装滤油器NR.0750131053</t>
  </si>
  <si>
    <t>Transmission  filter</t>
  </si>
  <si>
    <t>随机资料袋370×320×100</t>
  </si>
  <si>
    <t>Document bag</t>
  </si>
  <si>
    <t>资料袋</t>
  </si>
  <si>
    <t>耐磨板SMG200.2-14</t>
  </si>
  <si>
    <t>Guide rail wearing plate</t>
  </si>
  <si>
    <t>平地机随机资料SMG/STG/SAG</t>
  </si>
  <si>
    <t>User's guide</t>
  </si>
  <si>
    <t>190202040038A</t>
  </si>
  <si>
    <t>春秋款普通工作服</t>
  </si>
  <si>
    <t xml:space="preserve">Work clothes </t>
  </si>
  <si>
    <t>柴油机说明书</t>
  </si>
  <si>
    <t>Deisel engine specification</t>
  </si>
  <si>
    <t>A820301012833</t>
  </si>
  <si>
    <t>车轮螺母扳手PQ190.34A-1</t>
  </si>
  <si>
    <t>Wheel nut spanner</t>
  </si>
  <si>
    <t>钥匙</t>
  </si>
  <si>
    <t>Keys</t>
  </si>
  <si>
    <t>平地机随机工具箱套装STG190C-8.34.1</t>
  </si>
  <si>
    <t>Attached tools component of motor grader</t>
  </si>
  <si>
    <t>合格证</t>
  </si>
  <si>
    <t>Certificate</t>
  </si>
  <si>
    <t>车轮螺母套筒扳手S32-S33 六方</t>
  </si>
  <si>
    <t>Tire socket spanner</t>
  </si>
  <si>
    <t>设备名称</t>
  </si>
  <si>
    <t>规格型号</t>
  </si>
  <si>
    <t>净重</t>
  </si>
  <si>
    <t>毛重</t>
  </si>
  <si>
    <t>长</t>
  </si>
  <si>
    <t>宽</t>
  </si>
  <si>
    <t>高</t>
  </si>
  <si>
    <t>体积</t>
  </si>
  <si>
    <t>总体积(m³)</t>
  </si>
  <si>
    <t>单台金额(元）</t>
  </si>
  <si>
    <t>合计</t>
  </si>
  <si>
    <t>包装方式</t>
  </si>
  <si>
    <t>交货期</t>
  </si>
  <si>
    <t>(kg)</t>
  </si>
  <si>
    <t>(mm)</t>
  </si>
  <si>
    <t>(m³)</t>
  </si>
  <si>
    <t>小松履带挖掘机</t>
  </si>
  <si>
    <t>PC300-8M0</t>
  </si>
  <si>
    <t>台</t>
  </si>
  <si>
    <t>6600000元</t>
  </si>
  <si>
    <t>配件箱明细（单台设备）</t>
  </si>
  <si>
    <t>名称</t>
  </si>
  <si>
    <t>件号</t>
  </si>
  <si>
    <t>新替代件号</t>
  </si>
  <si>
    <t>制造商</t>
  </si>
  <si>
    <t>单个重量
（㎏）</t>
  </si>
  <si>
    <t>总重量
（㎏）</t>
  </si>
  <si>
    <t>O形圈（发动机用）</t>
  </si>
  <si>
    <t>6745-11-8810</t>
  </si>
  <si>
    <t xml:space="preserve">小松 </t>
  </si>
  <si>
    <t>衬垫（发动机用）</t>
  </si>
  <si>
    <t>6745-11-8160</t>
  </si>
  <si>
    <t>机油滤筒</t>
  </si>
  <si>
    <t>6742-01-4540</t>
  </si>
  <si>
    <t>燃油滤筒</t>
  </si>
  <si>
    <t>600-319-3750</t>
  </si>
  <si>
    <t>燃油预滤筒</t>
  </si>
  <si>
    <t>600-311-3620</t>
  </si>
  <si>
    <t>600-319-3610</t>
  </si>
  <si>
    <t>皮带（发动机用）</t>
  </si>
  <si>
    <t>6743-61-3710</t>
  </si>
  <si>
    <t>6743-61-3740</t>
  </si>
  <si>
    <t>V形皮带（水泵用）</t>
  </si>
  <si>
    <t>6732-82-3580</t>
  </si>
  <si>
    <t>滤芯（液压油）</t>
  </si>
  <si>
    <t>207-60-71183</t>
  </si>
  <si>
    <t>O形圈（密封圈）</t>
  </si>
  <si>
    <t>07000-15210</t>
  </si>
  <si>
    <t>小松</t>
  </si>
  <si>
    <t>O形圈</t>
  </si>
  <si>
    <t>07002-11223</t>
  </si>
  <si>
    <t>07002-12434</t>
  </si>
  <si>
    <t>黄油嘴</t>
  </si>
  <si>
    <t>07020-00675</t>
  </si>
  <si>
    <t>滤芯</t>
  </si>
  <si>
    <t>421-60-35170</t>
  </si>
  <si>
    <t>先导滤芯</t>
  </si>
  <si>
    <t>20Y-62-51691</t>
  </si>
  <si>
    <t>总体积</t>
  </si>
  <si>
    <t>单台金额</t>
  </si>
  <si>
    <t>装载机</t>
  </si>
  <si>
    <t>ZL50CN</t>
  </si>
  <si>
    <t>已入库</t>
  </si>
  <si>
    <t>压路机</t>
  </si>
  <si>
    <t>CLG6122E</t>
  </si>
  <si>
    <t>7月6日入库</t>
  </si>
  <si>
    <t>长*宽*高</t>
  </si>
  <si>
    <t>发动机型号</t>
  </si>
  <si>
    <t>发动机功率</t>
  </si>
  <si>
    <t>设备颜色</t>
  </si>
  <si>
    <t>整机重量</t>
  </si>
  <si>
    <t>康明斯国二发动机6LT9.3</t>
  </si>
  <si>
    <t>162kw</t>
  </si>
  <si>
    <t>灰/黄</t>
  </si>
  <si>
    <t>16280kg</t>
  </si>
  <si>
    <t>上柴国二发动机SC7H210.1</t>
  </si>
  <si>
    <t>155kw</t>
  </si>
  <si>
    <t>22000kg</t>
  </si>
  <si>
    <t>自卸车（普通斗）</t>
  </si>
  <si>
    <t>CA3256P2K2T1EYA81</t>
  </si>
  <si>
    <t>自卸车（矿用斗）</t>
  </si>
  <si>
    <t>洒水车</t>
  </si>
  <si>
    <t>CA3224P2K2T1YA80</t>
  </si>
  <si>
    <t>加油车</t>
  </si>
  <si>
    <t>牵引头</t>
  </si>
  <si>
    <t>CA4181P2K15T1YA80</t>
  </si>
  <si>
    <t>低平板挂车</t>
  </si>
  <si>
    <t>ZGL9405BDP</t>
  </si>
  <si>
    <t>潍柴WP10.340E32</t>
  </si>
  <si>
    <t>250kW</t>
  </si>
  <si>
    <t>白色</t>
  </si>
  <si>
    <t>16500Kg</t>
  </si>
  <si>
    <t>18700Kg</t>
  </si>
  <si>
    <t>潍柴WP10.290E32</t>
  </si>
  <si>
    <t>213kW</t>
  </si>
  <si>
    <t>13400Kg</t>
  </si>
  <si>
    <t>13700Kg</t>
  </si>
  <si>
    <t>潍柴WP10.380E32</t>
  </si>
  <si>
    <t>280kW</t>
  </si>
  <si>
    <t>9500Kg</t>
  </si>
  <si>
    <t>无</t>
  </si>
  <si>
    <r>
      <rPr>
        <sz val="11"/>
        <color theme="1"/>
        <rFont val="宋体"/>
        <charset val="134"/>
        <scheme val="minor"/>
      </rPr>
      <t>N</t>
    </r>
    <r>
      <rPr>
        <sz val="11"/>
        <color theme="1"/>
        <rFont val="宋体"/>
        <charset val="134"/>
        <scheme val="minor"/>
      </rPr>
      <t>A</t>
    </r>
  </si>
  <si>
    <t>18200Kg</t>
  </si>
  <si>
    <t>两台打包尺寸重量</t>
  </si>
  <si>
    <t>混凝土罐车</t>
  </si>
  <si>
    <t>11800Kg</t>
  </si>
  <si>
    <t>随车吊</t>
  </si>
  <si>
    <t>18400Kg</t>
  </si>
  <si>
    <t>压路机配件</t>
  </si>
  <si>
    <t>箱</t>
  </si>
  <si>
    <t>装载机配件</t>
  </si>
  <si>
    <t xml:space="preserve"> 规格型号Secification model</t>
  </si>
  <si>
    <t>单位 Unit</t>
  </si>
  <si>
    <t>数量  Qty</t>
  </si>
  <si>
    <t>单价</t>
  </si>
  <si>
    <t>总价</t>
  </si>
  <si>
    <t>包装 Packing</t>
  </si>
  <si>
    <t>单件尺寸Measurement</t>
  </si>
  <si>
    <r>
      <rPr>
        <sz val="10"/>
        <rFont val="宋体"/>
        <charset val="134"/>
      </rPr>
      <t>总体积 Volume    (m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)</t>
    </r>
  </si>
  <si>
    <t>重量Weight（kg）</t>
  </si>
  <si>
    <t>种类</t>
  </si>
  <si>
    <t>件数</t>
  </si>
  <si>
    <t>单件净重    Single unit N.Weight</t>
  </si>
  <si>
    <t>总净重
NET WEIGHT</t>
  </si>
  <si>
    <t>总毛重GROSS WEIGHT</t>
  </si>
  <si>
    <t>Kind</t>
  </si>
  <si>
    <t>Package</t>
  </si>
  <si>
    <t>L×W×H（mm）</t>
  </si>
  <si>
    <t>木箱</t>
  </si>
  <si>
    <t>沥青碎石同步封层车</t>
  </si>
  <si>
    <t>TBS400</t>
  </si>
  <si>
    <t>木箱，放石料仓中。</t>
  </si>
  <si>
    <t>配件箱明细</t>
  </si>
  <si>
    <t>手动喷洒杆</t>
  </si>
  <si>
    <t>C0160604</t>
  </si>
  <si>
    <t>西筑</t>
  </si>
  <si>
    <t>夹布橡胶管</t>
  </si>
  <si>
    <t>C01606003</t>
  </si>
  <si>
    <t>金属软管</t>
  </si>
  <si>
    <t>C01606018</t>
  </si>
  <si>
    <t>导热油金属软管</t>
  </si>
  <si>
    <t>过滤网</t>
  </si>
  <si>
    <t>C016060303</t>
  </si>
  <si>
    <t>底盘三滤</t>
  </si>
  <si>
    <t>重汽</t>
  </si>
  <si>
    <t>吸油滤芯</t>
  </si>
  <si>
    <t>TFX-400X100F</t>
  </si>
  <si>
    <t>回油滤芯</t>
  </si>
  <si>
    <r>
      <rPr>
        <sz val="12"/>
        <color theme="1"/>
        <rFont val="宋体"/>
        <charset val="134"/>
        <scheme val="minor"/>
      </rPr>
      <t>FBX</t>
    </r>
    <r>
      <rPr>
        <sz val="12"/>
        <color theme="1"/>
        <rFont val="Calibri"/>
        <charset val="134"/>
      </rPr>
      <t>-250×10</t>
    </r>
  </si>
  <si>
    <t>喷洒气缸</t>
  </si>
  <si>
    <r>
      <rPr>
        <sz val="12"/>
        <color theme="1"/>
        <rFont val="宋体"/>
        <charset val="134"/>
        <scheme val="minor"/>
      </rPr>
      <t>D-</t>
    </r>
    <r>
      <rPr>
        <sz val="12"/>
        <color theme="1"/>
        <rFont val="宋体"/>
        <charset val="134"/>
      </rPr>
      <t>32-16-Z-S6-SAD020</t>
    </r>
  </si>
  <si>
    <t>德国FESTO</t>
  </si>
  <si>
    <t>旋转接头密封垫</t>
  </si>
  <si>
    <r>
      <rPr>
        <sz val="12"/>
        <color theme="1"/>
        <rFont val="宋体"/>
        <charset val="134"/>
        <scheme val="minor"/>
      </rPr>
      <t>RD1-</t>
    </r>
    <r>
      <rPr>
        <sz val="12"/>
        <color theme="1"/>
        <rFont val="Calibri"/>
        <charset val="134"/>
      </rPr>
      <t>DN20-</t>
    </r>
    <r>
      <rPr>
        <sz val="12"/>
        <color theme="1"/>
        <rFont val="宋体"/>
        <charset val="134"/>
      </rPr>
      <t>φ</t>
    </r>
    <r>
      <rPr>
        <sz val="12"/>
        <color theme="1"/>
        <rFont val="Calibri"/>
        <charset val="134"/>
      </rPr>
      <t>26.9X2.9</t>
    </r>
  </si>
  <si>
    <r>
      <rPr>
        <sz val="12"/>
        <color theme="1"/>
        <rFont val="宋体"/>
        <charset val="134"/>
        <scheme val="minor"/>
      </rPr>
      <t>RD1-</t>
    </r>
    <r>
      <rPr>
        <sz val="12"/>
        <color theme="1"/>
        <rFont val="Calibri"/>
        <charset val="134"/>
      </rPr>
      <t>DN100-Φ114.3X6.0</t>
    </r>
  </si>
  <si>
    <t>轴用弹性挡圈</t>
  </si>
  <si>
    <r>
      <rPr>
        <sz val="12"/>
        <color theme="1"/>
        <rFont val="宋体"/>
        <charset val="134"/>
        <scheme val="minor"/>
      </rPr>
      <t xml:space="preserve">GB/T894.2-1986 </t>
    </r>
    <r>
      <rPr>
        <sz val="12"/>
        <color theme="1"/>
        <rFont val="宋体"/>
        <charset val="134"/>
      </rPr>
      <t xml:space="preserve"> 21</t>
    </r>
  </si>
  <si>
    <t>油杯</t>
  </si>
  <si>
    <t>M8X1</t>
  </si>
  <si>
    <t>O形圈（氟胶）</t>
  </si>
  <si>
    <r>
      <rPr>
        <sz val="12"/>
        <color theme="1"/>
        <rFont val="宋体"/>
        <charset val="134"/>
        <scheme val="minor"/>
      </rPr>
      <t>φ212×5.3</t>
    </r>
    <r>
      <rPr>
        <sz val="12"/>
        <color theme="1"/>
        <rFont val="宋体"/>
        <charset val="134"/>
      </rPr>
      <t xml:space="preserve">  </t>
    </r>
  </si>
  <si>
    <r>
      <rPr>
        <sz val="12"/>
        <color theme="1"/>
        <rFont val="宋体"/>
        <charset val="134"/>
        <scheme val="minor"/>
      </rPr>
      <t>φ20x3.55</t>
    </r>
    <r>
      <rPr>
        <sz val="12"/>
        <color theme="1"/>
        <rFont val="宋体"/>
        <charset val="134"/>
      </rPr>
      <t xml:space="preserve">    </t>
    </r>
  </si>
  <si>
    <r>
      <rPr>
        <sz val="12"/>
        <color theme="1"/>
        <rFont val="宋体"/>
        <charset val="134"/>
        <scheme val="minor"/>
      </rPr>
      <t>Φ32.69X5.3</t>
    </r>
    <r>
      <rPr>
        <sz val="12"/>
        <color theme="1"/>
        <rFont val="宋体"/>
        <charset val="134"/>
      </rPr>
      <t xml:space="preserve">  </t>
    </r>
  </si>
  <si>
    <t>锁母直通终端</t>
  </si>
  <si>
    <t>ABC4-01</t>
  </si>
  <si>
    <t>耐高温软管</t>
  </si>
  <si>
    <t>TH0425N-20</t>
  </si>
  <si>
    <t>日本SMC</t>
  </si>
  <si>
    <t>L型螺纹二通</t>
  </si>
  <si>
    <t>APL8-02</t>
  </si>
  <si>
    <t>螺纹直通</t>
  </si>
  <si>
    <t>APC8-02</t>
  </si>
  <si>
    <t>L型单向节流阀</t>
  </si>
  <si>
    <t>ASL0802</t>
  </si>
  <si>
    <t>内六角堵头</t>
  </si>
  <si>
    <t>ABP-02</t>
  </si>
  <si>
    <t>APC4-01</t>
  </si>
  <si>
    <t>大喷嘴</t>
  </si>
  <si>
    <t>XZ-3</t>
  </si>
  <si>
    <t>大半喷嘴</t>
  </si>
  <si>
    <t>XZ-4</t>
  </si>
  <si>
    <t>小半喷嘴</t>
  </si>
  <si>
    <t>XZ-2</t>
  </si>
  <si>
    <t>底盘车随车工具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</si>
</sst>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_ "/>
    <numFmt numFmtId="177" formatCode="0.00_);[Red]\(0.00\)"/>
    <numFmt numFmtId="178" formatCode="0.00_ "/>
    <numFmt numFmtId="179" formatCode="0.000_);[Red]\(0.000\)"/>
    <numFmt numFmtId="180" formatCode="0_ "/>
    <numFmt numFmtId="181" formatCode="#,##0.00_ "/>
  </numFmts>
  <fonts count="5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Times New Roman"/>
      <charset val="0"/>
    </font>
    <font>
      <b/>
      <sz val="10"/>
      <name val="宋体"/>
      <charset val="134"/>
    </font>
    <font>
      <sz val="10"/>
      <name val="微软雅黑"/>
      <charset val="134"/>
    </font>
    <font>
      <sz val="10"/>
      <color rgb="FFFF0000"/>
      <name val="宋体"/>
      <charset val="134"/>
      <scheme val="minor"/>
    </font>
    <font>
      <sz val="16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Times New Roman"/>
      <charset val="134"/>
    </font>
    <font>
      <sz val="10"/>
      <color indexed="8"/>
      <name val="宋体"/>
      <charset val="134"/>
    </font>
    <font>
      <sz val="12"/>
      <name val="Times New Roman"/>
      <charset val="134"/>
    </font>
    <font>
      <b/>
      <sz val="22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  <font>
      <vertAlign val="superscript"/>
      <sz val="10"/>
      <name val="宋体"/>
      <charset val="134"/>
    </font>
    <font>
      <b/>
      <sz val="12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7" borderId="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12" applyNumberFormat="0" applyAlignment="0" applyProtection="0">
      <alignment vertical="center"/>
    </xf>
    <xf numFmtId="0" fontId="41" fillId="9" borderId="13" applyNumberFormat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43" fillId="10" borderId="14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/>
    <xf numFmtId="0" fontId="19" fillId="0" borderId="0"/>
  </cellStyleXfs>
  <cellXfs count="13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53" applyFill="1" applyBorder="1" applyAlignment="1">
      <alignment horizontal="center" vertical="center" wrapText="1"/>
    </xf>
    <xf numFmtId="0" fontId="0" fillId="0" borderId="5" xfId="53" applyFill="1" applyBorder="1" applyAlignment="1">
      <alignment horizontal="center" vertical="center" wrapText="1"/>
    </xf>
    <xf numFmtId="0" fontId="0" fillId="0" borderId="6" xfId="53" applyFill="1" applyBorder="1" applyAlignment="1">
      <alignment horizontal="center" vertical="center" wrapText="1"/>
    </xf>
    <xf numFmtId="0" fontId="0" fillId="0" borderId="7" xfId="53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4" borderId="1" xfId="55" applyFont="1" applyFill="1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9" fontId="9" fillId="4" borderId="1" xfId="55" applyNumberFormat="1" applyFont="1" applyFill="1" applyBorder="1" applyAlignment="1">
      <alignment horizontal="center" vertical="center" wrapText="1"/>
    </xf>
    <xf numFmtId="177" fontId="9" fillId="4" borderId="1" xfId="55" applyNumberFormat="1" applyFont="1" applyFill="1" applyBorder="1" applyAlignment="1">
      <alignment horizontal="center" vertical="center" wrapText="1"/>
    </xf>
    <xf numFmtId="177" fontId="13" fillId="4" borderId="1" xfId="55" applyNumberFormat="1" applyFont="1" applyFill="1" applyBorder="1" applyAlignment="1">
      <alignment horizontal="center" vertical="center" wrapText="1"/>
    </xf>
    <xf numFmtId="0" fontId="13" fillId="4" borderId="1" xfId="55" applyFont="1" applyFill="1" applyBorder="1" applyAlignment="1">
      <alignment horizontal="center" vertical="center" wrapText="1"/>
    </xf>
    <xf numFmtId="180" fontId="9" fillId="3" borderId="1" xfId="0" applyNumberFormat="1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 wrapText="1"/>
    </xf>
    <xf numFmtId="0" fontId="0" fillId="0" borderId="5" xfId="53" applyFont="1" applyFill="1" applyBorder="1" applyAlignment="1">
      <alignment horizontal="center" vertical="center" wrapText="1"/>
    </xf>
    <xf numFmtId="0" fontId="0" fillId="0" borderId="6" xfId="53" applyFont="1" applyFill="1" applyBorder="1" applyAlignment="1">
      <alignment horizontal="center" vertical="center" wrapText="1"/>
    </xf>
    <xf numFmtId="0" fontId="0" fillId="0" borderId="7" xfId="53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81" fontId="9" fillId="3" borderId="1" xfId="0" applyNumberFormat="1" applyFont="1" applyFill="1" applyBorder="1" applyAlignment="1">
      <alignment horizontal="center" vertical="center" wrapText="1"/>
    </xf>
    <xf numFmtId="181" fontId="4" fillId="3" borderId="1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0" fontId="0" fillId="0" borderId="1" xfId="5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1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77" fontId="19" fillId="0" borderId="0" xfId="0" applyNumberFormat="1" applyFont="1" applyAlignment="1">
      <alignment horizontal="center" vertical="center" wrapText="1"/>
    </xf>
    <xf numFmtId="180" fontId="19" fillId="0" borderId="0" xfId="0" applyNumberFormat="1" applyFont="1" applyAlignment="1">
      <alignment horizontal="center" vertical="center" wrapText="1"/>
    </xf>
    <xf numFmtId="177" fontId="19" fillId="0" borderId="0" xfId="0" applyNumberFormat="1" applyFont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 wrapText="1"/>
    </xf>
    <xf numFmtId="180" fontId="17" fillId="5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80" fontId="2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Fill="1" applyAlignment="1">
      <alignment horizontal="center" vertical="center" wrapText="1"/>
    </xf>
    <xf numFmtId="180" fontId="19" fillId="0" borderId="0" xfId="0" applyNumberFormat="1" applyFont="1" applyFill="1" applyAlignment="1">
      <alignment horizontal="center" vertical="center" wrapText="1"/>
    </xf>
    <xf numFmtId="0" fontId="23" fillId="0" borderId="0" xfId="0" applyFont="1"/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8" fillId="6" borderId="1" xfId="55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30" fillId="0" borderId="1" xfId="51" applyFont="1" applyBorder="1" applyAlignment="1">
      <alignment horizontal="center" vertical="center" wrapText="1"/>
    </xf>
    <xf numFmtId="0" fontId="31" fillId="0" borderId="1" xfId="51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0" fillId="0" borderId="1" xfId="51" applyFont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77" fontId="19" fillId="0" borderId="0" xfId="0" applyNumberFormat="1" applyFont="1" applyFill="1" applyAlignment="1">
      <alignment vertical="center" wrapText="1"/>
    </xf>
    <xf numFmtId="0" fontId="25" fillId="0" borderId="7" xfId="0" applyFont="1" applyFill="1" applyBorder="1" applyAlignment="1">
      <alignment horizontal="center" vertical="center"/>
    </xf>
    <xf numFmtId="0" fontId="13" fillId="0" borderId="1" xfId="0" applyFont="1" applyBorder="1"/>
    <xf numFmtId="0" fontId="25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Normal 2" xfId="51"/>
    <cellStyle name="Normal 2 2 2" xfId="52"/>
    <cellStyle name="常规 2" xfId="53"/>
    <cellStyle name="常规 5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114300</xdr:colOff>
      <xdr:row>9</xdr:row>
      <xdr:rowOff>28575</xdr:rowOff>
    </xdr:from>
    <xdr:to>
      <xdr:col>1</xdr:col>
      <xdr:colOff>85725</xdr:colOff>
      <xdr:row>9</xdr:row>
      <xdr:rowOff>466725</xdr:rowOff>
    </xdr:to>
    <xdr:pic>
      <xdr:nvPicPr>
        <xdr:cNvPr id="2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536190"/>
          <a:ext cx="40957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9</xdr:row>
      <xdr:rowOff>28575</xdr:rowOff>
    </xdr:from>
    <xdr:to>
      <xdr:col>1</xdr:col>
      <xdr:colOff>85725</xdr:colOff>
      <xdr:row>9</xdr:row>
      <xdr:rowOff>466725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536190"/>
          <a:ext cx="40957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9</xdr:row>
      <xdr:rowOff>28575</xdr:rowOff>
    </xdr:from>
    <xdr:to>
      <xdr:col>1</xdr:col>
      <xdr:colOff>85725</xdr:colOff>
      <xdr:row>9</xdr:row>
      <xdr:rowOff>466725</xdr:rowOff>
    </xdr:to>
    <xdr:pic>
      <xdr:nvPicPr>
        <xdr:cNvPr id="4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536190"/>
          <a:ext cx="40957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9</xdr:row>
      <xdr:rowOff>28575</xdr:rowOff>
    </xdr:from>
    <xdr:to>
      <xdr:col>1</xdr:col>
      <xdr:colOff>85725</xdr:colOff>
      <xdr:row>9</xdr:row>
      <xdr:rowOff>466725</xdr:rowOff>
    </xdr:to>
    <xdr:pic>
      <xdr:nvPicPr>
        <xdr:cNvPr id="5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536190"/>
          <a:ext cx="40957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9</xdr:row>
      <xdr:rowOff>28575</xdr:rowOff>
    </xdr:from>
    <xdr:to>
      <xdr:col>1</xdr:col>
      <xdr:colOff>85725</xdr:colOff>
      <xdr:row>9</xdr:row>
      <xdr:rowOff>466725</xdr:rowOff>
    </xdr:to>
    <xdr:pic>
      <xdr:nvPicPr>
        <xdr:cNvPr id="6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536190"/>
          <a:ext cx="40957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9</xdr:row>
      <xdr:rowOff>28575</xdr:rowOff>
    </xdr:from>
    <xdr:to>
      <xdr:col>1</xdr:col>
      <xdr:colOff>85725</xdr:colOff>
      <xdr:row>9</xdr:row>
      <xdr:rowOff>466725</xdr:rowOff>
    </xdr:to>
    <xdr:pic>
      <xdr:nvPicPr>
        <xdr:cNvPr id="7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536190"/>
          <a:ext cx="40957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9</xdr:row>
      <xdr:rowOff>28575</xdr:rowOff>
    </xdr:from>
    <xdr:to>
      <xdr:col>1</xdr:col>
      <xdr:colOff>85725</xdr:colOff>
      <xdr:row>9</xdr:row>
      <xdr:rowOff>466725</xdr:rowOff>
    </xdr:to>
    <xdr:pic>
      <xdr:nvPicPr>
        <xdr:cNvPr id="8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536190"/>
          <a:ext cx="40957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9</xdr:row>
      <xdr:rowOff>28575</xdr:rowOff>
    </xdr:from>
    <xdr:to>
      <xdr:col>1</xdr:col>
      <xdr:colOff>85725</xdr:colOff>
      <xdr:row>9</xdr:row>
      <xdr:rowOff>466725</xdr:rowOff>
    </xdr:to>
    <xdr:pic>
      <xdr:nvPicPr>
        <xdr:cNvPr id="9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536190"/>
          <a:ext cx="40957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9</xdr:row>
      <xdr:rowOff>28575</xdr:rowOff>
    </xdr:from>
    <xdr:to>
      <xdr:col>1</xdr:col>
      <xdr:colOff>85725</xdr:colOff>
      <xdr:row>9</xdr:row>
      <xdr:rowOff>466725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536190"/>
          <a:ext cx="40957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9</xdr:row>
      <xdr:rowOff>28575</xdr:rowOff>
    </xdr:from>
    <xdr:to>
      <xdr:col>1</xdr:col>
      <xdr:colOff>85725</xdr:colOff>
      <xdr:row>9</xdr:row>
      <xdr:rowOff>466725</xdr:rowOff>
    </xdr:to>
    <xdr:pic>
      <xdr:nvPicPr>
        <xdr:cNvPr id="11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536190"/>
          <a:ext cx="409575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12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13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14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15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16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17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18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19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20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21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22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23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24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25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26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27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28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29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12</xdr:row>
      <xdr:rowOff>28575</xdr:rowOff>
    </xdr:from>
    <xdr:to>
      <xdr:col>13</xdr:col>
      <xdr:colOff>85725</xdr:colOff>
      <xdr:row>12</xdr:row>
      <xdr:rowOff>466725</xdr:rowOff>
    </xdr:to>
    <xdr:pic>
      <xdr:nvPicPr>
        <xdr:cNvPr id="30" name="Picture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8525" y="3282950"/>
          <a:ext cx="13335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24494;&#20449;\WeChat Files\mj502428\FileStorage\File\2025-06\&#23567;&#26494;&#38543;&#26426;&#37197;&#20214;&#28165;&#21333;-&#37101;&#30002;&#24198;7-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随机配件明细"/>
      <sheetName val="包装尺寸"/>
    </sheetNames>
    <sheetDataSet>
      <sheetData sheetId="0" refreshError="1"/>
      <sheetData sheetId="1" refreshError="1">
        <row r="4">
          <cell r="B4" t="str">
            <v>配件</v>
          </cell>
        </row>
        <row r="4">
          <cell r="D4" t="str">
            <v>箱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28"/>
  <sheetViews>
    <sheetView workbookViewId="0">
      <selection activeCell="N3" sqref="N3"/>
    </sheetView>
  </sheetViews>
  <sheetFormatPr defaultColWidth="9" defaultRowHeight="15.6"/>
  <cols>
    <col min="1" max="1" width="5.75" style="83" customWidth="1"/>
    <col min="2" max="2" width="17" style="84" customWidth="1"/>
    <col min="3" max="3" width="7.25" style="83" customWidth="1"/>
    <col min="4" max="5" width="12.625" style="85" customWidth="1"/>
    <col min="6" max="10" width="12.625" style="86" customWidth="1"/>
    <col min="11" max="11" width="12.625" style="87" customWidth="1"/>
    <col min="12" max="12" width="12.625" style="84" customWidth="1"/>
    <col min="13" max="13" width="17.875" style="84" customWidth="1"/>
    <col min="14" max="14" width="18.75" style="84" customWidth="1"/>
    <col min="15" max="16384" width="9" style="84"/>
  </cols>
  <sheetData>
    <row r="1" s="78" customFormat="1" ht="20.4" spans="1:14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118"/>
      <c r="N1" s="118"/>
    </row>
    <row r="2" s="78" customFormat="1" ht="20.4" spans="1:14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19"/>
      <c r="N2" s="119"/>
    </row>
    <row r="3" s="79" customFormat="1" ht="26.45" customHeight="1" spans="1:12">
      <c r="A3" s="90" t="s">
        <v>1</v>
      </c>
      <c r="B3" s="91" t="s">
        <v>2</v>
      </c>
      <c r="C3" s="90" t="s">
        <v>3</v>
      </c>
      <c r="D3" s="92" t="s">
        <v>4</v>
      </c>
      <c r="E3" s="92" t="s">
        <v>5</v>
      </c>
      <c r="F3" s="93" t="s">
        <v>6</v>
      </c>
      <c r="G3" s="93" t="s">
        <v>7</v>
      </c>
      <c r="H3" s="93" t="s">
        <v>8</v>
      </c>
      <c r="I3" s="92" t="s">
        <v>9</v>
      </c>
      <c r="J3" s="92" t="s">
        <v>10</v>
      </c>
      <c r="K3" s="92" t="s">
        <v>11</v>
      </c>
      <c r="L3" s="90" t="s">
        <v>12</v>
      </c>
    </row>
    <row r="4" s="80" customFormat="1" ht="24.75" customHeight="1" spans="1:12">
      <c r="A4" s="94">
        <v>1</v>
      </c>
      <c r="B4" s="94" t="s">
        <v>13</v>
      </c>
      <c r="C4" s="94">
        <v>3</v>
      </c>
      <c r="D4" s="95">
        <v>17023</v>
      </c>
      <c r="E4" s="95">
        <v>17023</v>
      </c>
      <c r="F4" s="96">
        <v>10430</v>
      </c>
      <c r="G4" s="97">
        <v>2740</v>
      </c>
      <c r="H4" s="97">
        <v>3348</v>
      </c>
      <c r="I4" s="97">
        <f>D4*C4</f>
        <v>51069</v>
      </c>
      <c r="J4" s="97">
        <f>E4*C4</f>
        <v>51069</v>
      </c>
      <c r="K4" s="95">
        <f>F4*G4*H4*C4/1000000000</f>
        <v>287.0394408</v>
      </c>
      <c r="L4" s="94" t="s">
        <v>14</v>
      </c>
    </row>
    <row r="5" s="80" customFormat="1" ht="24.75" customHeight="1" spans="1:12">
      <c r="A5" s="94">
        <v>2</v>
      </c>
      <c r="B5" s="94" t="s">
        <v>15</v>
      </c>
      <c r="C5" s="94">
        <v>3</v>
      </c>
      <c r="D5" s="95">
        <v>20</v>
      </c>
      <c r="E5" s="95">
        <v>19</v>
      </c>
      <c r="F5" s="97">
        <v>500</v>
      </c>
      <c r="G5" s="97">
        <v>360</v>
      </c>
      <c r="H5" s="97">
        <v>400</v>
      </c>
      <c r="I5" s="97">
        <f t="shared" ref="I5" si="0">D5*C5</f>
        <v>60</v>
      </c>
      <c r="J5" s="97">
        <f>E5*C5</f>
        <v>57</v>
      </c>
      <c r="K5" s="95">
        <f>F5*G5*H5*C5/1000000000</f>
        <v>0.216</v>
      </c>
      <c r="L5" s="94" t="s">
        <v>16</v>
      </c>
    </row>
    <row r="6" s="80" customFormat="1" ht="24.75" customHeight="1" spans="1:12">
      <c r="A6" s="94">
        <v>3</v>
      </c>
      <c r="B6" s="94" t="s">
        <v>17</v>
      </c>
      <c r="C6" s="94">
        <v>3</v>
      </c>
      <c r="D6" s="95">
        <v>5</v>
      </c>
      <c r="E6" s="95">
        <v>5</v>
      </c>
      <c r="F6" s="97">
        <v>370</v>
      </c>
      <c r="G6" s="97">
        <v>320</v>
      </c>
      <c r="H6" s="97">
        <v>100</v>
      </c>
      <c r="I6" s="97">
        <f t="shared" ref="I6" si="1">D6*C6</f>
        <v>15</v>
      </c>
      <c r="J6" s="97">
        <f t="shared" ref="J6" si="2">E6*C6</f>
        <v>15</v>
      </c>
      <c r="K6" s="95">
        <f>F6*G6*H6*C6/1000000000</f>
        <v>0.03552</v>
      </c>
      <c r="L6" s="94" t="s">
        <v>18</v>
      </c>
    </row>
    <row r="7" s="81" customFormat="1" ht="24.75" customHeight="1" spans="1:12">
      <c r="A7" s="98"/>
      <c r="B7" s="98"/>
      <c r="C7" s="98">
        <f>SUM(C4:C6)</f>
        <v>9</v>
      </c>
      <c r="D7" s="98">
        <f t="shared" ref="D7:K7" si="3">SUM(D4:D6)</f>
        <v>17048</v>
      </c>
      <c r="E7" s="98">
        <f t="shared" si="3"/>
        <v>17047</v>
      </c>
      <c r="F7" s="98"/>
      <c r="G7" s="98"/>
      <c r="H7" s="98"/>
      <c r="I7" s="98">
        <f t="shared" si="3"/>
        <v>51144</v>
      </c>
      <c r="J7" s="98">
        <f t="shared" si="3"/>
        <v>51141</v>
      </c>
      <c r="K7" s="120">
        <f t="shared" si="3"/>
        <v>287.2909608</v>
      </c>
      <c r="L7" s="98"/>
    </row>
    <row r="8" s="82" customFormat="1" spans="1:11">
      <c r="A8" s="99"/>
      <c r="C8" s="99"/>
      <c r="D8" s="100"/>
      <c r="E8" s="100"/>
      <c r="F8" s="101"/>
      <c r="G8" s="101"/>
      <c r="H8" s="101"/>
      <c r="I8" s="101"/>
      <c r="J8" s="101"/>
      <c r="K8" s="121"/>
    </row>
    <row r="9" s="82" customFormat="1" spans="1:11">
      <c r="A9" s="99"/>
      <c r="C9" s="99"/>
      <c r="D9" s="102"/>
      <c r="E9" s="100"/>
      <c r="F9" s="101"/>
      <c r="G9" s="101"/>
      <c r="H9" s="101"/>
      <c r="I9" s="101"/>
      <c r="J9" s="101"/>
      <c r="K9" s="121"/>
    </row>
    <row r="10" ht="27.6" spans="1:9">
      <c r="A10" s="103" t="s">
        <v>19</v>
      </c>
      <c r="B10" s="103"/>
      <c r="C10" s="103"/>
      <c r="D10" s="103"/>
      <c r="E10" s="103"/>
      <c r="F10" s="103"/>
      <c r="G10" s="103"/>
      <c r="H10" s="103"/>
      <c r="I10" s="103"/>
    </row>
    <row r="11" spans="1:9">
      <c r="A11" s="104" t="s">
        <v>20</v>
      </c>
      <c r="B11" s="104"/>
      <c r="C11" s="104"/>
      <c r="D11" s="105" t="s">
        <v>21</v>
      </c>
      <c r="E11" s="106"/>
      <c r="F11" s="106"/>
      <c r="G11" s="106"/>
      <c r="H11" s="106"/>
      <c r="I11" s="122"/>
    </row>
    <row r="12" spans="1:9">
      <c r="A12" s="107" t="s">
        <v>22</v>
      </c>
      <c r="B12" s="107"/>
      <c r="C12" s="107"/>
      <c r="D12" s="107"/>
      <c r="E12" s="107"/>
      <c r="F12" s="107"/>
      <c r="G12" s="107"/>
      <c r="H12" s="107"/>
      <c r="I12" s="123"/>
    </row>
    <row r="13" ht="27.6" spans="1:21">
      <c r="A13" s="108" t="s">
        <v>23</v>
      </c>
      <c r="B13" s="108" t="s">
        <v>24</v>
      </c>
      <c r="C13" s="108" t="s">
        <v>25</v>
      </c>
      <c r="D13" s="108"/>
      <c r="E13" s="108" t="s">
        <v>26</v>
      </c>
      <c r="F13" s="108" t="s">
        <v>27</v>
      </c>
      <c r="G13" s="108" t="s">
        <v>28</v>
      </c>
      <c r="H13" s="109" t="s">
        <v>29</v>
      </c>
      <c r="I13" s="109" t="s">
        <v>30</v>
      </c>
      <c r="M13" s="103" t="s">
        <v>19</v>
      </c>
      <c r="N13" s="103"/>
      <c r="O13" s="103"/>
      <c r="P13" s="103"/>
      <c r="Q13" s="103"/>
      <c r="R13" s="103"/>
      <c r="S13" s="103"/>
      <c r="T13" s="103"/>
      <c r="U13" s="103"/>
    </row>
    <row r="14" spans="1:21">
      <c r="A14" s="108" t="s">
        <v>31</v>
      </c>
      <c r="B14" s="110" t="s">
        <v>32</v>
      </c>
      <c r="C14" s="110" t="s">
        <v>33</v>
      </c>
      <c r="D14" s="110"/>
      <c r="E14" s="110" t="s">
        <v>34</v>
      </c>
      <c r="F14" s="110" t="s">
        <v>35</v>
      </c>
      <c r="G14" s="110" t="s">
        <v>36</v>
      </c>
      <c r="H14" s="109" t="s">
        <v>37</v>
      </c>
      <c r="I14" s="109" t="s">
        <v>38</v>
      </c>
      <c r="M14" s="104" t="s">
        <v>20</v>
      </c>
      <c r="N14" s="104"/>
      <c r="O14" s="104"/>
      <c r="P14" s="124" t="s">
        <v>21</v>
      </c>
      <c r="Q14" s="124"/>
      <c r="R14" s="124"/>
      <c r="S14" s="124"/>
      <c r="T14" s="124"/>
      <c r="U14" s="124"/>
    </row>
    <row r="15" ht="43.2" spans="1:21">
      <c r="A15" s="111">
        <v>1</v>
      </c>
      <c r="B15" s="111">
        <v>60263488</v>
      </c>
      <c r="C15" s="112" t="s">
        <v>39</v>
      </c>
      <c r="D15" s="113" t="s">
        <v>40</v>
      </c>
      <c r="E15" s="113" t="s">
        <v>41</v>
      </c>
      <c r="F15" s="113">
        <v>3</v>
      </c>
      <c r="G15" s="113"/>
      <c r="H15" s="113"/>
      <c r="I15" s="125" t="s">
        <v>15</v>
      </c>
      <c r="M15" s="107" t="s">
        <v>22</v>
      </c>
      <c r="N15" s="107"/>
      <c r="O15" s="107"/>
      <c r="P15" s="107"/>
      <c r="Q15" s="107"/>
      <c r="R15" s="107"/>
      <c r="S15" s="107"/>
      <c r="T15" s="107"/>
      <c r="U15" s="107"/>
    </row>
    <row r="16" ht="21.6" spans="1:21">
      <c r="A16" s="111">
        <v>2</v>
      </c>
      <c r="B16" s="111" t="s">
        <v>42</v>
      </c>
      <c r="C16" s="112" t="s">
        <v>43</v>
      </c>
      <c r="D16" s="113" t="s">
        <v>44</v>
      </c>
      <c r="E16" s="113" t="s">
        <v>41</v>
      </c>
      <c r="F16" s="113">
        <v>3</v>
      </c>
      <c r="G16" s="113"/>
      <c r="H16" s="113"/>
      <c r="I16" s="126"/>
      <c r="M16" s="108" t="s">
        <v>23</v>
      </c>
      <c r="N16" s="108" t="s">
        <v>45</v>
      </c>
      <c r="O16" s="127" t="s">
        <v>25</v>
      </c>
      <c r="P16" s="128"/>
      <c r="Q16" s="108" t="s">
        <v>26</v>
      </c>
      <c r="R16" s="108" t="s">
        <v>27</v>
      </c>
      <c r="S16" s="108" t="s">
        <v>28</v>
      </c>
      <c r="T16" s="108" t="s">
        <v>29</v>
      </c>
      <c r="U16" s="109" t="s">
        <v>30</v>
      </c>
    </row>
    <row r="17" ht="43.2" spans="1:21">
      <c r="A17" s="111">
        <v>3</v>
      </c>
      <c r="B17" s="111">
        <v>60265683</v>
      </c>
      <c r="C17" s="112" t="s">
        <v>46</v>
      </c>
      <c r="D17" s="113" t="s">
        <v>47</v>
      </c>
      <c r="E17" s="113" t="s">
        <v>41</v>
      </c>
      <c r="F17" s="113">
        <v>3</v>
      </c>
      <c r="G17" s="113"/>
      <c r="H17" s="113"/>
      <c r="I17" s="126"/>
      <c r="M17" s="108" t="s">
        <v>31</v>
      </c>
      <c r="N17" s="110" t="s">
        <v>32</v>
      </c>
      <c r="O17" s="129" t="s">
        <v>33</v>
      </c>
      <c r="P17" s="130"/>
      <c r="Q17" s="110" t="s">
        <v>34</v>
      </c>
      <c r="R17" s="110" t="s">
        <v>35</v>
      </c>
      <c r="S17" s="110" t="s">
        <v>36</v>
      </c>
      <c r="T17" s="110" t="s">
        <v>37</v>
      </c>
      <c r="U17" s="109" t="s">
        <v>38</v>
      </c>
    </row>
    <row r="18" ht="43.2" spans="1:21">
      <c r="A18" s="111">
        <v>4</v>
      </c>
      <c r="B18" s="111" t="s">
        <v>48</v>
      </c>
      <c r="C18" s="112" t="s">
        <v>49</v>
      </c>
      <c r="D18" s="113" t="s">
        <v>50</v>
      </c>
      <c r="E18" s="113" t="s">
        <v>41</v>
      </c>
      <c r="F18" s="113">
        <v>3</v>
      </c>
      <c r="G18" s="113"/>
      <c r="H18" s="113"/>
      <c r="I18" s="126"/>
      <c r="M18" s="131">
        <v>1</v>
      </c>
      <c r="N18" s="131">
        <v>60259356</v>
      </c>
      <c r="O18" s="132" t="s">
        <v>51</v>
      </c>
      <c r="P18" s="132" t="s">
        <v>52</v>
      </c>
      <c r="Q18" s="135" t="s">
        <v>41</v>
      </c>
      <c r="R18" s="135">
        <v>3</v>
      </c>
      <c r="S18" s="135"/>
      <c r="T18" s="135"/>
      <c r="U18" s="125" t="s">
        <v>53</v>
      </c>
    </row>
    <row r="19" ht="45.6" spans="1:21">
      <c r="A19" s="111">
        <v>5</v>
      </c>
      <c r="B19" s="111">
        <v>11088191</v>
      </c>
      <c r="C19" s="112" t="s">
        <v>54</v>
      </c>
      <c r="D19" s="113" t="s">
        <v>55</v>
      </c>
      <c r="E19" s="113" t="s">
        <v>41</v>
      </c>
      <c r="F19" s="113">
        <v>6</v>
      </c>
      <c r="G19" s="113"/>
      <c r="H19" s="113"/>
      <c r="I19" s="126"/>
      <c r="M19" s="131">
        <v>2</v>
      </c>
      <c r="N19" s="131">
        <v>61013985</v>
      </c>
      <c r="O19" s="132" t="s">
        <v>56</v>
      </c>
      <c r="P19" s="132" t="s">
        <v>57</v>
      </c>
      <c r="Q19" s="135" t="s">
        <v>41</v>
      </c>
      <c r="R19" s="135">
        <v>3</v>
      </c>
      <c r="S19" s="135"/>
      <c r="T19" s="135"/>
      <c r="U19" s="136"/>
    </row>
    <row r="20" ht="24" spans="1:21">
      <c r="A20" s="111">
        <v>6</v>
      </c>
      <c r="B20" s="111" t="s">
        <v>58</v>
      </c>
      <c r="C20" s="112" t="s">
        <v>59</v>
      </c>
      <c r="D20" s="113" t="s">
        <v>60</v>
      </c>
      <c r="E20" s="113" t="s">
        <v>41</v>
      </c>
      <c r="F20" s="113">
        <v>3</v>
      </c>
      <c r="G20" s="113"/>
      <c r="H20" s="113"/>
      <c r="I20" s="126"/>
      <c r="M20" s="131">
        <v>3</v>
      </c>
      <c r="N20" s="133"/>
      <c r="O20" s="132" t="s">
        <v>61</v>
      </c>
      <c r="P20" s="132" t="s">
        <v>62</v>
      </c>
      <c r="Q20" s="135" t="s">
        <v>41</v>
      </c>
      <c r="R20" s="135">
        <v>3</v>
      </c>
      <c r="S20" s="135"/>
      <c r="T20" s="135"/>
      <c r="U20" s="136"/>
    </row>
    <row r="21" ht="43.2" spans="1:21">
      <c r="A21" s="111">
        <v>7</v>
      </c>
      <c r="B21" s="111" t="s">
        <v>63</v>
      </c>
      <c r="C21" s="112" t="s">
        <v>64</v>
      </c>
      <c r="D21" s="113" t="s">
        <v>65</v>
      </c>
      <c r="E21" s="113" t="s">
        <v>41</v>
      </c>
      <c r="F21" s="113">
        <v>3</v>
      </c>
      <c r="G21" s="113"/>
      <c r="H21" s="113"/>
      <c r="I21" s="126"/>
      <c r="M21" s="131">
        <v>4</v>
      </c>
      <c r="N21" s="133"/>
      <c r="O21" s="132" t="s">
        <v>66</v>
      </c>
      <c r="P21" s="132" t="s">
        <v>67</v>
      </c>
      <c r="Q21" s="135" t="s">
        <v>41</v>
      </c>
      <c r="R21" s="135">
        <v>12</v>
      </c>
      <c r="S21" s="135"/>
      <c r="T21" s="135"/>
      <c r="U21" s="136"/>
    </row>
    <row r="22" ht="54" spans="1:21">
      <c r="A22" s="111">
        <v>8</v>
      </c>
      <c r="B22" s="111">
        <v>14177127</v>
      </c>
      <c r="C22" s="112" t="s">
        <v>68</v>
      </c>
      <c r="D22" s="113" t="s">
        <v>69</v>
      </c>
      <c r="E22" s="113" t="s">
        <v>41</v>
      </c>
      <c r="F22" s="113">
        <v>3</v>
      </c>
      <c r="G22" s="113"/>
      <c r="H22" s="113"/>
      <c r="I22" s="126"/>
      <c r="M22" s="131">
        <v>5</v>
      </c>
      <c r="N22" s="133"/>
      <c r="O22" s="132" t="s">
        <v>70</v>
      </c>
      <c r="P22" s="132" t="s">
        <v>71</v>
      </c>
      <c r="Q22" s="135" t="s">
        <v>41</v>
      </c>
      <c r="R22" s="135">
        <v>3</v>
      </c>
      <c r="S22" s="135"/>
      <c r="T22" s="135"/>
      <c r="U22" s="136"/>
    </row>
    <row r="23" ht="43.2" spans="1:21">
      <c r="A23" s="111">
        <v>9</v>
      </c>
      <c r="B23" s="111">
        <v>61014044</v>
      </c>
      <c r="C23" s="112" t="s">
        <v>72</v>
      </c>
      <c r="D23" s="113" t="s">
        <v>73</v>
      </c>
      <c r="E23" s="113" t="s">
        <v>41</v>
      </c>
      <c r="F23" s="113">
        <v>3</v>
      </c>
      <c r="G23" s="113"/>
      <c r="H23" s="113"/>
      <c r="I23" s="126"/>
      <c r="M23" s="131"/>
      <c r="N23" s="133"/>
      <c r="O23" s="132"/>
      <c r="P23" s="132"/>
      <c r="Q23" s="135"/>
      <c r="R23" s="135"/>
      <c r="S23" s="135"/>
      <c r="T23" s="135"/>
      <c r="U23" s="136"/>
    </row>
    <row r="24" spans="1:21">
      <c r="A24" s="111"/>
      <c r="B24" s="111"/>
      <c r="C24" s="112"/>
      <c r="D24" s="113"/>
      <c r="E24" s="113"/>
      <c r="F24" s="113"/>
      <c r="G24" s="113"/>
      <c r="H24" s="113"/>
      <c r="I24" s="126"/>
      <c r="M24" s="131"/>
      <c r="N24" s="133"/>
      <c r="O24" s="132"/>
      <c r="P24" s="132"/>
      <c r="Q24" s="135"/>
      <c r="R24" s="135"/>
      <c r="S24" s="135"/>
      <c r="T24" s="135"/>
      <c r="U24" s="137"/>
    </row>
    <row r="25" spans="1:9">
      <c r="A25" s="111"/>
      <c r="B25" s="111"/>
      <c r="C25" s="112"/>
      <c r="D25" s="113"/>
      <c r="E25" s="113"/>
      <c r="F25" s="113"/>
      <c r="G25" s="113"/>
      <c r="H25" s="113"/>
      <c r="I25" s="126"/>
    </row>
    <row r="26" spans="1:9">
      <c r="A26" s="111"/>
      <c r="B26" s="111"/>
      <c r="C26" s="112"/>
      <c r="D26" s="113"/>
      <c r="E26" s="113"/>
      <c r="F26" s="113"/>
      <c r="G26" s="113"/>
      <c r="H26" s="113"/>
      <c r="I26" s="126"/>
    </row>
    <row r="27" spans="1:9">
      <c r="A27" s="114"/>
      <c r="B27" s="114"/>
      <c r="C27" s="115"/>
      <c r="D27" s="115"/>
      <c r="E27" s="113"/>
      <c r="F27" s="113"/>
      <c r="G27" s="113"/>
      <c r="H27" s="114"/>
      <c r="I27" s="134"/>
    </row>
    <row r="28" spans="1:9">
      <c r="A28"/>
      <c r="B28"/>
      <c r="C28"/>
      <c r="D28" s="116"/>
      <c r="E28" s="117"/>
      <c r="F28" s="117"/>
      <c r="G28" s="117"/>
      <c r="H28"/>
      <c r="I28"/>
    </row>
  </sheetData>
  <mergeCells count="15">
    <mergeCell ref="A10:I10"/>
    <mergeCell ref="A11:C11"/>
    <mergeCell ref="D11:I11"/>
    <mergeCell ref="A12:H12"/>
    <mergeCell ref="C13:D13"/>
    <mergeCell ref="M13:U13"/>
    <mergeCell ref="C14:D14"/>
    <mergeCell ref="M14:O14"/>
    <mergeCell ref="P14:U14"/>
    <mergeCell ref="M15:U15"/>
    <mergeCell ref="O16:P16"/>
    <mergeCell ref="O17:P17"/>
    <mergeCell ref="I15:I27"/>
    <mergeCell ref="U18:U24"/>
    <mergeCell ref="A1:L2"/>
  </mergeCells>
  <conditionalFormatting sqref="B11">
    <cfRule type="duplicateValues" dxfId="0" priority="23" stopIfTrue="1"/>
    <cfRule type="duplicateValues" dxfId="0" priority="21"/>
  </conditionalFormatting>
  <conditionalFormatting sqref="C11">
    <cfRule type="duplicateValues" dxfId="0" priority="22"/>
  </conditionalFormatting>
  <conditionalFormatting sqref="N13">
    <cfRule type="duplicateValues" dxfId="0" priority="9" stopIfTrue="1"/>
    <cfRule type="duplicateValues" dxfId="0" priority="7"/>
  </conditionalFormatting>
  <conditionalFormatting sqref="O13">
    <cfRule type="duplicateValues" dxfId="0" priority="8"/>
  </conditionalFormatting>
  <conditionalFormatting sqref="N14">
    <cfRule type="duplicateValues" dxfId="0" priority="5" stopIfTrue="1"/>
    <cfRule type="duplicateValues" dxfId="0" priority="3"/>
    <cfRule type="duplicateValues" dxfId="0" priority="2"/>
    <cfRule type="duplicateValues" dxfId="0" priority="1"/>
  </conditionalFormatting>
  <conditionalFormatting sqref="O14">
    <cfRule type="duplicateValues" dxfId="0" priority="4"/>
  </conditionalFormatting>
  <conditionalFormatting sqref="A27">
    <cfRule type="duplicateValues" dxfId="0" priority="10"/>
  </conditionalFormatting>
  <conditionalFormatting sqref="B27">
    <cfRule type="duplicateValues" dxfId="0" priority="15" stopIfTrue="1"/>
    <cfRule type="duplicateValues" dxfId="0" priority="13"/>
  </conditionalFormatting>
  <conditionalFormatting sqref="B28">
    <cfRule type="duplicateValues" dxfId="0" priority="27"/>
    <cfRule type="duplicateValues" dxfId="0" priority="20"/>
  </conditionalFormatting>
  <conditionalFormatting sqref="B15:B26">
    <cfRule type="duplicateValues" dxfId="0" priority="31"/>
    <cfRule type="duplicateValues" dxfId="0" priority="29"/>
    <cfRule type="duplicateValues" dxfId="0" priority="28"/>
  </conditionalFormatting>
  <conditionalFormatting sqref="C15:C26">
    <cfRule type="duplicateValues" dxfId="0" priority="32" stopIfTrue="1"/>
    <cfRule type="duplicateValues" dxfId="0" priority="30"/>
  </conditionalFormatting>
  <conditionalFormatting sqref="N15:N17">
    <cfRule type="duplicateValues" dxfId="0" priority="6" stopIfTrue="1"/>
  </conditionalFormatting>
  <conditionalFormatting sqref="B28 B10:B14">
    <cfRule type="duplicateValues" dxfId="0" priority="25"/>
    <cfRule type="duplicateValues" dxfId="0" priority="24"/>
  </conditionalFormatting>
  <conditionalFormatting sqref="B28 B10:B26">
    <cfRule type="duplicateValues" dxfId="0" priority="16"/>
  </conditionalFormatting>
  <conditionalFormatting sqref="B28 B11:B14">
    <cfRule type="duplicateValues" dxfId="0" priority="17"/>
  </conditionalFormatting>
  <conditionalFormatting sqref="B28 B12:B14">
    <cfRule type="duplicateValues" dxfId="0" priority="26" stopIfTrue="1"/>
    <cfRule type="duplicateValues" dxfId="0" priority="19"/>
  </conditionalFormatting>
  <conditionalFormatting sqref="C28 C12:C14">
    <cfRule type="duplicateValues" dxfId="0" priority="18"/>
  </conditionalFormatting>
  <conditionalFormatting sqref="A27 H27">
    <cfRule type="duplicateValues" dxfId="0" priority="14"/>
    <cfRule type="duplicateValues" dxfId="0" priority="12"/>
    <cfRule type="duplicateValues" dxfId="0" priority="11"/>
  </conditionalFormatting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30"/>
  <sheetViews>
    <sheetView workbookViewId="0">
      <selection activeCell="K28" sqref="K28"/>
    </sheetView>
  </sheetViews>
  <sheetFormatPr defaultColWidth="9" defaultRowHeight="14.4"/>
  <cols>
    <col min="1" max="1" width="7.625" style="52" customWidth="1"/>
    <col min="2" max="2" width="12" style="52" customWidth="1"/>
    <col min="3" max="3" width="13.5" style="52" customWidth="1"/>
    <col min="4" max="4" width="9" style="52"/>
    <col min="5" max="5" width="9" style="27"/>
    <col min="6" max="8" width="10.375" style="27"/>
    <col min="9" max="10" width="9.375" style="27"/>
    <col min="11" max="11" width="16.875" style="52" customWidth="1"/>
    <col min="12" max="12" width="10.75" style="27" customWidth="1"/>
    <col min="13" max="13" width="12.25" style="27" customWidth="1"/>
    <col min="14" max="14" width="9.25" style="27" customWidth="1"/>
    <col min="15" max="15" width="11.25" style="27" customWidth="1"/>
    <col min="16" max="16" width="14.5" style="52"/>
    <col min="17" max="16384" width="9" style="27"/>
  </cols>
  <sheetData>
    <row r="1" s="27" customFormat="1" spans="1:16">
      <c r="A1" s="28" t="s">
        <v>23</v>
      </c>
      <c r="B1" s="4" t="s">
        <v>74</v>
      </c>
      <c r="C1" s="4" t="s">
        <v>75</v>
      </c>
      <c r="D1" s="4" t="s">
        <v>26</v>
      </c>
      <c r="E1" s="4" t="s">
        <v>27</v>
      </c>
      <c r="F1" s="4" t="s">
        <v>76</v>
      </c>
      <c r="G1" s="4" t="s">
        <v>77</v>
      </c>
      <c r="H1" s="4" t="s">
        <v>78</v>
      </c>
      <c r="I1" s="4" t="s">
        <v>79</v>
      </c>
      <c r="J1" s="4" t="s">
        <v>80</v>
      </c>
      <c r="K1" s="4" t="s">
        <v>81</v>
      </c>
      <c r="L1" s="23" t="s">
        <v>82</v>
      </c>
      <c r="M1" s="23" t="s">
        <v>83</v>
      </c>
      <c r="N1" s="23" t="s">
        <v>84</v>
      </c>
      <c r="O1" s="4" t="s">
        <v>85</v>
      </c>
      <c r="P1" s="37" t="s">
        <v>86</v>
      </c>
    </row>
    <row r="2" s="27" customFormat="1" spans="1:16">
      <c r="A2" s="28"/>
      <c r="B2" s="4"/>
      <c r="C2" s="4"/>
      <c r="D2" s="4"/>
      <c r="E2" s="4"/>
      <c r="F2" s="4" t="s">
        <v>87</v>
      </c>
      <c r="G2" s="4" t="s">
        <v>87</v>
      </c>
      <c r="H2" s="4" t="s">
        <v>88</v>
      </c>
      <c r="I2" s="4" t="s">
        <v>88</v>
      </c>
      <c r="J2" s="4" t="s">
        <v>88</v>
      </c>
      <c r="K2" s="4" t="s">
        <v>89</v>
      </c>
      <c r="L2" s="24"/>
      <c r="M2" s="24"/>
      <c r="N2" s="24"/>
      <c r="O2" s="4"/>
      <c r="P2" s="37"/>
    </row>
    <row r="3" s="27" customFormat="1" ht="24.75" customHeight="1" spans="1:16">
      <c r="A3" s="4">
        <v>1</v>
      </c>
      <c r="B3" s="4" t="s">
        <v>90</v>
      </c>
      <c r="C3" s="4" t="s">
        <v>91</v>
      </c>
      <c r="D3" s="4" t="s">
        <v>92</v>
      </c>
      <c r="E3" s="4">
        <v>5</v>
      </c>
      <c r="F3" s="5">
        <v>32300</v>
      </c>
      <c r="G3" s="5">
        <v>32300</v>
      </c>
      <c r="H3" s="5">
        <v>11180</v>
      </c>
      <c r="I3" s="5">
        <v>3190</v>
      </c>
      <c r="J3" s="5">
        <v>3145</v>
      </c>
      <c r="K3" s="5">
        <v>112</v>
      </c>
      <c r="L3" s="5">
        <v>560</v>
      </c>
      <c r="M3" s="5">
        <v>1320000</v>
      </c>
      <c r="N3" s="5">
        <f>E3*M3</f>
        <v>6600000</v>
      </c>
      <c r="O3" s="5" t="s">
        <v>14</v>
      </c>
      <c r="P3" s="76">
        <v>45789</v>
      </c>
    </row>
    <row r="4" s="27" customFormat="1" ht="29.25" customHeight="1" spans="1:16">
      <c r="A4" s="37" t="s">
        <v>84</v>
      </c>
      <c r="B4" s="37"/>
      <c r="C4" s="37"/>
      <c r="D4" s="37"/>
      <c r="E4" s="37"/>
      <c r="F4" s="38">
        <v>161500</v>
      </c>
      <c r="G4" s="38">
        <v>161500</v>
      </c>
      <c r="H4" s="39"/>
      <c r="I4" s="5"/>
      <c r="J4" s="5"/>
      <c r="K4" s="5"/>
      <c r="L4" s="5">
        <v>560</v>
      </c>
      <c r="M4" s="5"/>
      <c r="N4" s="5" t="s">
        <v>93</v>
      </c>
      <c r="O4" s="38"/>
      <c r="P4" s="37"/>
    </row>
    <row r="10" s="27" customFormat="1" spans="1:16">
      <c r="A10" s="52"/>
      <c r="B10" s="52"/>
      <c r="C10" s="52"/>
      <c r="D10" s="52"/>
      <c r="I10" s="77"/>
      <c r="K10" s="52"/>
      <c r="P10" s="52"/>
    </row>
    <row r="11" spans="2:11">
      <c r="B11" s="73" t="s">
        <v>94</v>
      </c>
      <c r="C11" s="73"/>
      <c r="D11" s="73"/>
      <c r="E11" s="73"/>
      <c r="F11" s="73"/>
      <c r="G11" s="73"/>
      <c r="H11" s="73"/>
      <c r="I11" s="73"/>
      <c r="K11" s="27"/>
    </row>
    <row r="12" ht="28.8" spans="2:11">
      <c r="B12" s="11" t="s">
        <v>23</v>
      </c>
      <c r="C12" s="11" t="s">
        <v>95</v>
      </c>
      <c r="D12" s="11" t="s">
        <v>96</v>
      </c>
      <c r="E12" s="11" t="s">
        <v>97</v>
      </c>
      <c r="F12" s="11" t="s">
        <v>27</v>
      </c>
      <c r="G12" s="11" t="s">
        <v>98</v>
      </c>
      <c r="H12" s="12" t="s">
        <v>99</v>
      </c>
      <c r="I12" s="12" t="s">
        <v>100</v>
      </c>
      <c r="J12" s="33" t="s">
        <v>30</v>
      </c>
      <c r="K12" s="27"/>
    </row>
    <row r="13" spans="2:11">
      <c r="B13" s="74">
        <v>1</v>
      </c>
      <c r="C13" s="75" t="s">
        <v>101</v>
      </c>
      <c r="D13" s="75" t="s">
        <v>102</v>
      </c>
      <c r="E13" s="75"/>
      <c r="F13" s="74">
        <v>1</v>
      </c>
      <c r="G13" s="74" t="s">
        <v>103</v>
      </c>
      <c r="H13" s="15">
        <v>0.062</v>
      </c>
      <c r="I13" s="15">
        <f t="shared" ref="I13:I26" si="0">H13*F13</f>
        <v>0.062</v>
      </c>
      <c r="J13" s="33"/>
      <c r="K13" s="27"/>
    </row>
    <row r="14" spans="2:11">
      <c r="B14" s="74">
        <v>2</v>
      </c>
      <c r="C14" s="75" t="s">
        <v>104</v>
      </c>
      <c r="D14" s="75" t="s">
        <v>105</v>
      </c>
      <c r="E14" s="75"/>
      <c r="F14" s="74">
        <v>8</v>
      </c>
      <c r="G14" s="74" t="s">
        <v>103</v>
      </c>
      <c r="H14" s="15">
        <v>0.012</v>
      </c>
      <c r="I14" s="15">
        <f t="shared" si="0"/>
        <v>0.096</v>
      </c>
      <c r="J14" s="33"/>
      <c r="K14" s="27"/>
    </row>
    <row r="15" spans="2:11">
      <c r="B15" s="74">
        <v>3</v>
      </c>
      <c r="C15" s="75" t="s">
        <v>106</v>
      </c>
      <c r="D15" s="75" t="s">
        <v>107</v>
      </c>
      <c r="E15" s="75"/>
      <c r="F15" s="74">
        <v>1</v>
      </c>
      <c r="G15" s="74" t="s">
        <v>103</v>
      </c>
      <c r="H15" s="15">
        <v>1.61</v>
      </c>
      <c r="I15" s="15">
        <f t="shared" si="0"/>
        <v>1.61</v>
      </c>
      <c r="J15" s="33"/>
      <c r="K15" s="27"/>
    </row>
    <row r="16" spans="2:11">
      <c r="B16" s="74">
        <v>4</v>
      </c>
      <c r="C16" s="75" t="s">
        <v>108</v>
      </c>
      <c r="D16" s="75" t="s">
        <v>109</v>
      </c>
      <c r="E16" s="75"/>
      <c r="F16" s="74">
        <v>1</v>
      </c>
      <c r="G16" s="74" t="s">
        <v>103</v>
      </c>
      <c r="H16" s="15">
        <v>0.9</v>
      </c>
      <c r="I16" s="15">
        <f t="shared" si="0"/>
        <v>0.9</v>
      </c>
      <c r="J16" s="33"/>
      <c r="K16" s="27"/>
    </row>
    <row r="17" spans="2:11">
      <c r="B17" s="74">
        <v>5</v>
      </c>
      <c r="C17" s="75" t="s">
        <v>110</v>
      </c>
      <c r="D17" s="75" t="s">
        <v>111</v>
      </c>
      <c r="E17" s="75" t="s">
        <v>112</v>
      </c>
      <c r="F17" s="74">
        <v>1</v>
      </c>
      <c r="G17" s="74" t="s">
        <v>103</v>
      </c>
      <c r="H17" s="15">
        <v>0.76</v>
      </c>
      <c r="I17" s="15">
        <f t="shared" si="0"/>
        <v>0.76</v>
      </c>
      <c r="J17" s="33"/>
      <c r="K17" s="27"/>
    </row>
    <row r="18" spans="2:11">
      <c r="B18" s="74">
        <v>6</v>
      </c>
      <c r="C18" s="75" t="s">
        <v>113</v>
      </c>
      <c r="D18" s="75" t="s">
        <v>114</v>
      </c>
      <c r="E18" s="75" t="s">
        <v>115</v>
      </c>
      <c r="F18" s="74">
        <v>1</v>
      </c>
      <c r="G18" s="74" t="s">
        <v>103</v>
      </c>
      <c r="H18" s="15">
        <v>0.19</v>
      </c>
      <c r="I18" s="15">
        <f t="shared" si="0"/>
        <v>0.19</v>
      </c>
      <c r="J18" s="33"/>
      <c r="K18" s="27"/>
    </row>
    <row r="19" spans="2:11">
      <c r="B19" s="74">
        <v>7</v>
      </c>
      <c r="C19" s="75" t="s">
        <v>116</v>
      </c>
      <c r="D19" s="75" t="s">
        <v>117</v>
      </c>
      <c r="E19" s="75"/>
      <c r="F19" s="74">
        <v>1</v>
      </c>
      <c r="G19" s="74" t="s">
        <v>103</v>
      </c>
      <c r="H19" s="15">
        <v>0.5</v>
      </c>
      <c r="I19" s="15">
        <f t="shared" si="0"/>
        <v>0.5</v>
      </c>
      <c r="J19" s="33"/>
      <c r="K19" s="27"/>
    </row>
    <row r="20" spans="2:11">
      <c r="B20" s="74">
        <v>8</v>
      </c>
      <c r="C20" s="75" t="s">
        <v>118</v>
      </c>
      <c r="D20" s="75" t="s">
        <v>119</v>
      </c>
      <c r="E20" s="75"/>
      <c r="F20" s="74">
        <v>1</v>
      </c>
      <c r="G20" s="74" t="s">
        <v>103</v>
      </c>
      <c r="H20" s="15">
        <v>1.38</v>
      </c>
      <c r="I20" s="15">
        <f t="shared" si="0"/>
        <v>1.38</v>
      </c>
      <c r="J20" s="33"/>
      <c r="K20" s="27"/>
    </row>
    <row r="21" spans="2:11">
      <c r="B21" s="74">
        <v>9</v>
      </c>
      <c r="C21" s="75" t="s">
        <v>120</v>
      </c>
      <c r="D21" s="75" t="s">
        <v>121</v>
      </c>
      <c r="E21" s="75"/>
      <c r="F21" s="74">
        <v>1</v>
      </c>
      <c r="G21" s="74" t="s">
        <v>122</v>
      </c>
      <c r="H21" s="15">
        <v>0.02</v>
      </c>
      <c r="I21" s="15">
        <f t="shared" si="0"/>
        <v>0.02</v>
      </c>
      <c r="J21" s="33"/>
      <c r="K21" s="27"/>
    </row>
    <row r="22" spans="2:11">
      <c r="B22" s="74">
        <v>10</v>
      </c>
      <c r="C22" s="75" t="s">
        <v>123</v>
      </c>
      <c r="D22" s="75" t="s">
        <v>124</v>
      </c>
      <c r="E22" s="75"/>
      <c r="F22" s="74">
        <v>1</v>
      </c>
      <c r="G22" s="74" t="s">
        <v>103</v>
      </c>
      <c r="H22" s="15">
        <v>0.01</v>
      </c>
      <c r="I22" s="15">
        <f t="shared" si="0"/>
        <v>0.01</v>
      </c>
      <c r="J22" s="33"/>
      <c r="K22" s="27"/>
    </row>
    <row r="23" spans="2:11">
      <c r="B23" s="74">
        <v>11</v>
      </c>
      <c r="C23" s="75" t="s">
        <v>123</v>
      </c>
      <c r="D23" s="75" t="s">
        <v>125</v>
      </c>
      <c r="E23" s="75"/>
      <c r="F23" s="74">
        <v>6</v>
      </c>
      <c r="G23" s="74" t="s">
        <v>103</v>
      </c>
      <c r="H23" s="15">
        <v>0.01</v>
      </c>
      <c r="I23" s="15">
        <f t="shared" si="0"/>
        <v>0.06</v>
      </c>
      <c r="J23" s="33"/>
      <c r="K23" s="27"/>
    </row>
    <row r="24" spans="2:11">
      <c r="B24" s="74">
        <v>12</v>
      </c>
      <c r="C24" s="75" t="s">
        <v>126</v>
      </c>
      <c r="D24" s="75" t="s">
        <v>127</v>
      </c>
      <c r="E24" s="75"/>
      <c r="F24" s="74">
        <v>4</v>
      </c>
      <c r="G24" s="74" t="s">
        <v>103</v>
      </c>
      <c r="H24" s="15">
        <v>0.01</v>
      </c>
      <c r="I24" s="15">
        <f t="shared" si="0"/>
        <v>0.04</v>
      </c>
      <c r="J24" s="33"/>
      <c r="K24" s="27"/>
    </row>
    <row r="25" spans="2:11">
      <c r="B25" s="74">
        <v>13</v>
      </c>
      <c r="C25" s="75" t="s">
        <v>128</v>
      </c>
      <c r="D25" s="75" t="s">
        <v>129</v>
      </c>
      <c r="E25" s="75"/>
      <c r="F25" s="74">
        <v>4</v>
      </c>
      <c r="G25" s="74" t="s">
        <v>103</v>
      </c>
      <c r="H25" s="15">
        <v>0.02</v>
      </c>
      <c r="I25" s="15">
        <f t="shared" si="0"/>
        <v>0.08</v>
      </c>
      <c r="J25" s="33"/>
      <c r="K25" s="27"/>
    </row>
    <row r="26" spans="2:11">
      <c r="B26" s="74">
        <v>14</v>
      </c>
      <c r="C26" s="75" t="s">
        <v>130</v>
      </c>
      <c r="D26" s="75" t="s">
        <v>131</v>
      </c>
      <c r="E26" s="75"/>
      <c r="F26" s="74">
        <v>1</v>
      </c>
      <c r="G26" s="74" t="s">
        <v>103</v>
      </c>
      <c r="H26" s="15">
        <v>0.2</v>
      </c>
      <c r="I26" s="15">
        <f t="shared" si="0"/>
        <v>0.2</v>
      </c>
      <c r="J26" s="33"/>
      <c r="K26" s="27"/>
    </row>
    <row r="27" spans="2:11">
      <c r="B27" s="27"/>
      <c r="C27" s="27"/>
      <c r="D27" s="27"/>
      <c r="K27" s="27"/>
    </row>
    <row r="28" spans="2:11">
      <c r="B28" s="27"/>
      <c r="C28" s="27"/>
      <c r="D28" s="27"/>
      <c r="K28" s="27"/>
    </row>
    <row r="29" spans="2:11">
      <c r="B29" s="27"/>
      <c r="C29" s="27"/>
      <c r="D29" s="27"/>
      <c r="K29" s="27"/>
    </row>
    <row r="30" spans="2:11">
      <c r="B30" s="27"/>
      <c r="C30" s="27"/>
      <c r="D30" s="27"/>
      <c r="K30" s="27"/>
    </row>
  </sheetData>
  <mergeCells count="11">
    <mergeCell ref="B11:I11"/>
    <mergeCell ref="A1:A2"/>
    <mergeCell ref="B1:B2"/>
    <mergeCell ref="C1:C2"/>
    <mergeCell ref="D1:D2"/>
    <mergeCell ref="E1:E2"/>
    <mergeCell ref="L1:L2"/>
    <mergeCell ref="M1:M2"/>
    <mergeCell ref="N1:N2"/>
    <mergeCell ref="O1:O2"/>
    <mergeCell ref="P1:P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P11"/>
  <sheetViews>
    <sheetView workbookViewId="0">
      <selection activeCell="K23" sqref="K23"/>
    </sheetView>
  </sheetViews>
  <sheetFormatPr defaultColWidth="9" defaultRowHeight="14.4"/>
  <cols>
    <col min="1" max="1" width="7.63333333333333" style="27" customWidth="1"/>
    <col min="2" max="2" width="12" style="27" customWidth="1"/>
    <col min="3" max="3" width="18" style="27" customWidth="1"/>
    <col min="4" max="5" width="9" style="27"/>
    <col min="6" max="7" width="10.775" style="27"/>
    <col min="8" max="8" width="10.3666666666667" style="27"/>
    <col min="9" max="10" width="9.36666666666667" style="27"/>
    <col min="11" max="11" width="16.8833333333333" style="27" customWidth="1"/>
    <col min="12" max="12" width="10.7583333333333" style="27" customWidth="1"/>
    <col min="13" max="13" width="12.2583333333333" style="27" customWidth="1"/>
    <col min="14" max="14" width="9.25833333333333" style="27" customWidth="1"/>
    <col min="15" max="15" width="11.2583333333333" style="27" customWidth="1"/>
    <col min="16" max="16" width="13.5583333333333" style="27" customWidth="1"/>
    <col min="17" max="17" width="27.775" style="27" customWidth="1"/>
    <col min="18" max="16384" width="9" style="27"/>
  </cols>
  <sheetData>
    <row r="1" s="27" customFormat="1" spans="1:16">
      <c r="A1" s="28" t="s">
        <v>23</v>
      </c>
      <c r="B1" s="4" t="s">
        <v>74</v>
      </c>
      <c r="C1" s="4" t="s">
        <v>75</v>
      </c>
      <c r="D1" s="4" t="s">
        <v>26</v>
      </c>
      <c r="E1" s="4" t="s">
        <v>27</v>
      </c>
      <c r="F1" s="4" t="s">
        <v>76</v>
      </c>
      <c r="G1" s="4" t="s">
        <v>77</v>
      </c>
      <c r="H1" s="4" t="s">
        <v>78</v>
      </c>
      <c r="I1" s="4" t="s">
        <v>79</v>
      </c>
      <c r="J1" s="4" t="s">
        <v>80</v>
      </c>
      <c r="K1" s="4" t="s">
        <v>81</v>
      </c>
      <c r="L1" s="23" t="s">
        <v>132</v>
      </c>
      <c r="M1" s="23" t="s">
        <v>133</v>
      </c>
      <c r="N1" s="23" t="s">
        <v>84</v>
      </c>
      <c r="O1" s="4" t="s">
        <v>85</v>
      </c>
      <c r="P1" s="52" t="s">
        <v>86</v>
      </c>
    </row>
    <row r="2" s="27" customFormat="1" spans="1:16">
      <c r="A2" s="28"/>
      <c r="B2" s="4"/>
      <c r="C2" s="4"/>
      <c r="D2" s="4"/>
      <c r="E2" s="4"/>
      <c r="F2" s="4" t="s">
        <v>87</v>
      </c>
      <c r="G2" s="4" t="s">
        <v>87</v>
      </c>
      <c r="H2" s="4" t="s">
        <v>88</v>
      </c>
      <c r="I2" s="4" t="s">
        <v>88</v>
      </c>
      <c r="J2" s="4" t="s">
        <v>88</v>
      </c>
      <c r="K2" s="4" t="s">
        <v>89</v>
      </c>
      <c r="L2" s="24"/>
      <c r="M2" s="24"/>
      <c r="N2" s="24"/>
      <c r="O2" s="4"/>
      <c r="P2" s="52"/>
    </row>
    <row r="3" s="27" customFormat="1" ht="24.75" customHeight="1" spans="1:16">
      <c r="A3" s="4">
        <v>1</v>
      </c>
      <c r="B3" s="44" t="s">
        <v>134</v>
      </c>
      <c r="C3" s="44" t="s">
        <v>135</v>
      </c>
      <c r="D3" s="44" t="s">
        <v>92</v>
      </c>
      <c r="E3" s="44">
        <v>6</v>
      </c>
      <c r="F3" s="45">
        <v>16280</v>
      </c>
      <c r="G3" s="45">
        <v>16280</v>
      </c>
      <c r="H3" s="45">
        <v>8235</v>
      </c>
      <c r="I3" s="45">
        <v>2970</v>
      </c>
      <c r="J3" s="45">
        <v>3545</v>
      </c>
      <c r="K3" s="72">
        <f>H3*I3*J3*0.001*0.001*0.001</f>
        <v>86.70343275</v>
      </c>
      <c r="L3" s="72">
        <f>K3*E3</f>
        <v>520.2205965</v>
      </c>
      <c r="M3" s="45">
        <v>303000</v>
      </c>
      <c r="N3" s="45">
        <f>M3*E3</f>
        <v>1818000</v>
      </c>
      <c r="O3" s="45" t="s">
        <v>14</v>
      </c>
      <c r="P3" s="27" t="s">
        <v>136</v>
      </c>
    </row>
    <row r="4" s="27" customFormat="1" ht="24.75" customHeight="1" spans="1:16">
      <c r="A4" s="4">
        <v>2</v>
      </c>
      <c r="B4" s="47" t="s">
        <v>137</v>
      </c>
      <c r="C4" s="47" t="s">
        <v>138</v>
      </c>
      <c r="D4" s="47" t="s">
        <v>92</v>
      </c>
      <c r="E4" s="71">
        <v>3</v>
      </c>
      <c r="F4" s="45">
        <v>22000</v>
      </c>
      <c r="G4" s="45">
        <v>22000</v>
      </c>
      <c r="H4" s="45">
        <v>6680</v>
      </c>
      <c r="I4" s="45">
        <v>2340</v>
      </c>
      <c r="J4" s="45">
        <v>3150</v>
      </c>
      <c r="K4" s="72">
        <f>H4*I4*J4*0.001*0.001*0.001</f>
        <v>49.23828</v>
      </c>
      <c r="L4" s="72">
        <f>K4*E4</f>
        <v>147.71484</v>
      </c>
      <c r="M4" s="45">
        <v>299000</v>
      </c>
      <c r="N4" s="45">
        <f>M4*E4</f>
        <v>897000</v>
      </c>
      <c r="O4" s="45" t="s">
        <v>14</v>
      </c>
      <c r="P4" s="27" t="s">
        <v>139</v>
      </c>
    </row>
    <row r="5" s="27" customFormat="1" ht="29.25" customHeight="1" spans="1:15">
      <c r="A5" s="33" t="s">
        <v>84</v>
      </c>
      <c r="B5" s="33"/>
      <c r="C5" s="33"/>
      <c r="D5" s="33"/>
      <c r="E5" s="37"/>
      <c r="F5" s="38"/>
      <c r="G5" s="38"/>
      <c r="H5" s="39"/>
      <c r="I5" s="5"/>
      <c r="J5" s="5"/>
      <c r="K5" s="5"/>
      <c r="L5" s="5"/>
      <c r="M5" s="5"/>
      <c r="N5" s="5">
        <f>SUM(N3:N4)</f>
        <v>2715000</v>
      </c>
      <c r="O5" s="38"/>
    </row>
    <row r="9" s="27" customFormat="1" ht="15.6" spans="1:10">
      <c r="A9" s="40" t="s">
        <v>23</v>
      </c>
      <c r="B9" s="40" t="s">
        <v>74</v>
      </c>
      <c r="C9" s="41" t="s">
        <v>140</v>
      </c>
      <c r="D9" s="42"/>
      <c r="E9" s="43"/>
      <c r="F9" s="40" t="s">
        <v>141</v>
      </c>
      <c r="G9" s="40" t="s">
        <v>142</v>
      </c>
      <c r="H9" s="40" t="s">
        <v>143</v>
      </c>
      <c r="I9" s="40" t="s">
        <v>144</v>
      </c>
      <c r="J9" s="40" t="s">
        <v>30</v>
      </c>
    </row>
    <row r="10" s="27" customFormat="1" ht="15.6" spans="1:10">
      <c r="A10" s="40">
        <v>1</v>
      </c>
      <c r="B10" s="44" t="s">
        <v>134</v>
      </c>
      <c r="C10" s="45">
        <v>8235</v>
      </c>
      <c r="D10" s="45">
        <v>2970</v>
      </c>
      <c r="E10" s="45">
        <v>3545</v>
      </c>
      <c r="F10" s="46" t="s">
        <v>145</v>
      </c>
      <c r="G10" s="46" t="s">
        <v>146</v>
      </c>
      <c r="H10" s="55" t="s">
        <v>147</v>
      </c>
      <c r="I10" s="45" t="s">
        <v>148</v>
      </c>
      <c r="J10" s="44" t="s">
        <v>135</v>
      </c>
    </row>
    <row r="11" s="27" customFormat="1" ht="15.6" spans="1:10">
      <c r="A11" s="40">
        <v>2</v>
      </c>
      <c r="B11" s="47" t="s">
        <v>137</v>
      </c>
      <c r="C11" s="45">
        <v>6680</v>
      </c>
      <c r="D11" s="45">
        <v>2340</v>
      </c>
      <c r="E11" s="45">
        <v>3150</v>
      </c>
      <c r="F11" s="46" t="s">
        <v>149</v>
      </c>
      <c r="G11" s="46" t="s">
        <v>150</v>
      </c>
      <c r="H11" s="55" t="s">
        <v>147</v>
      </c>
      <c r="I11" s="45" t="s">
        <v>151</v>
      </c>
      <c r="J11" s="47" t="s">
        <v>138</v>
      </c>
    </row>
  </sheetData>
  <mergeCells count="11">
    <mergeCell ref="C9:E9"/>
    <mergeCell ref="A1:A2"/>
    <mergeCell ref="B1:B2"/>
    <mergeCell ref="C1:C2"/>
    <mergeCell ref="D1:D2"/>
    <mergeCell ref="E1:E2"/>
    <mergeCell ref="L1:L2"/>
    <mergeCell ref="M1:M2"/>
    <mergeCell ref="N1:N2"/>
    <mergeCell ref="O1:O2"/>
    <mergeCell ref="P1:P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1"/>
  <sheetViews>
    <sheetView workbookViewId="0">
      <selection activeCell="L28" sqref="L28"/>
    </sheetView>
  </sheetViews>
  <sheetFormatPr defaultColWidth="9" defaultRowHeight="14.4"/>
  <cols>
    <col min="1" max="1" width="7.63333333333333" style="27" customWidth="1"/>
    <col min="2" max="2" width="18.0916666666667" style="27" customWidth="1"/>
    <col min="3" max="3" width="22.8166666666667" style="27" customWidth="1"/>
    <col min="4" max="5" width="9" style="27"/>
    <col min="6" max="6" width="11.3666666666667" style="27" customWidth="1"/>
    <col min="7" max="7" width="10.8166666666667" style="27"/>
    <col min="8" max="8" width="10.3666666666667" style="27"/>
    <col min="9" max="10" width="9.36666666666667" style="27"/>
    <col min="11" max="11" width="16.9083333333333" style="27" customWidth="1"/>
    <col min="12" max="12" width="10.725" style="27" customWidth="1"/>
    <col min="13" max="13" width="12.2666666666667" style="27" customWidth="1"/>
    <col min="14" max="14" width="9.26666666666667" style="27" customWidth="1"/>
    <col min="15" max="15" width="11.2666666666667" style="27" customWidth="1"/>
    <col min="16" max="16384" width="9" style="27"/>
  </cols>
  <sheetData>
    <row r="1" s="27" customFormat="1" spans="1:15">
      <c r="A1" s="28" t="s">
        <v>23</v>
      </c>
      <c r="B1" s="4" t="s">
        <v>74</v>
      </c>
      <c r="C1" s="4" t="s">
        <v>75</v>
      </c>
      <c r="D1" s="4" t="s">
        <v>26</v>
      </c>
      <c r="E1" s="4" t="s">
        <v>27</v>
      </c>
      <c r="F1" s="4" t="s">
        <v>76</v>
      </c>
      <c r="G1" s="4" t="s">
        <v>77</v>
      </c>
      <c r="H1" s="4" t="s">
        <v>78</v>
      </c>
      <c r="I1" s="4" t="s">
        <v>79</v>
      </c>
      <c r="J1" s="4" t="s">
        <v>80</v>
      </c>
      <c r="K1" s="4" t="s">
        <v>81</v>
      </c>
      <c r="L1" s="23" t="s">
        <v>132</v>
      </c>
      <c r="M1" s="23" t="s">
        <v>133</v>
      </c>
      <c r="N1" s="23" t="s">
        <v>84</v>
      </c>
      <c r="O1" s="4" t="s">
        <v>85</v>
      </c>
    </row>
    <row r="2" s="27" customFormat="1" spans="1:15">
      <c r="A2" s="28"/>
      <c r="B2" s="4"/>
      <c r="C2" s="4"/>
      <c r="D2" s="4"/>
      <c r="E2" s="4"/>
      <c r="F2" s="4" t="s">
        <v>87</v>
      </c>
      <c r="G2" s="4" t="s">
        <v>87</v>
      </c>
      <c r="H2" s="4" t="s">
        <v>88</v>
      </c>
      <c r="I2" s="4" t="s">
        <v>88</v>
      </c>
      <c r="J2" s="4" t="s">
        <v>88</v>
      </c>
      <c r="K2" s="4" t="s">
        <v>89</v>
      </c>
      <c r="L2" s="24"/>
      <c r="M2" s="24"/>
      <c r="N2" s="24"/>
      <c r="O2" s="4"/>
    </row>
    <row r="3" s="27" customFormat="1" ht="24.75" customHeight="1" spans="1:15">
      <c r="A3" s="4">
        <v>1</v>
      </c>
      <c r="B3" s="29" t="s">
        <v>152</v>
      </c>
      <c r="C3" s="29" t="s">
        <v>153</v>
      </c>
      <c r="D3" s="29" t="s">
        <v>92</v>
      </c>
      <c r="E3" s="29">
        <v>10</v>
      </c>
      <c r="F3" s="30">
        <v>16500</v>
      </c>
      <c r="G3" s="30">
        <v>16500</v>
      </c>
      <c r="H3" s="60">
        <v>8550</v>
      </c>
      <c r="I3" s="60">
        <v>2600</v>
      </c>
      <c r="J3" s="60">
        <v>3360</v>
      </c>
      <c r="K3" s="66">
        <f t="shared" ref="K3:K8" si="0">H3*I3*J3/1000000000</f>
        <v>74.6928</v>
      </c>
      <c r="L3" s="67">
        <f t="shared" ref="L3:L7" si="1">K3*E3</f>
        <v>746.928</v>
      </c>
      <c r="M3" s="68">
        <v>289000</v>
      </c>
      <c r="N3" s="30">
        <f t="shared" ref="N3:N8" si="2">E3*M3</f>
        <v>2890000</v>
      </c>
      <c r="O3" s="30" t="s">
        <v>14</v>
      </c>
    </row>
    <row r="4" s="27" customFormat="1" ht="24.75" customHeight="1" spans="1:15">
      <c r="A4" s="4">
        <v>2</v>
      </c>
      <c r="B4" s="29" t="s">
        <v>154</v>
      </c>
      <c r="C4" s="31" t="s">
        <v>153</v>
      </c>
      <c r="D4" s="29" t="s">
        <v>92</v>
      </c>
      <c r="E4" s="32">
        <v>3</v>
      </c>
      <c r="F4" s="30">
        <v>18700</v>
      </c>
      <c r="G4" s="30">
        <v>18700</v>
      </c>
      <c r="H4" s="60">
        <v>8550</v>
      </c>
      <c r="I4" s="60">
        <v>2600</v>
      </c>
      <c r="J4" s="60">
        <v>3360</v>
      </c>
      <c r="K4" s="66">
        <f t="shared" si="0"/>
        <v>74.6928</v>
      </c>
      <c r="L4" s="67">
        <f t="shared" si="1"/>
        <v>224.0784</v>
      </c>
      <c r="M4" s="68">
        <v>296000</v>
      </c>
      <c r="N4" s="30">
        <f t="shared" si="2"/>
        <v>888000</v>
      </c>
      <c r="O4" s="30" t="s">
        <v>14</v>
      </c>
    </row>
    <row r="5" s="27" customFormat="1" ht="24.75" customHeight="1" spans="1:15">
      <c r="A5" s="4">
        <v>3</v>
      </c>
      <c r="B5" s="31" t="s">
        <v>155</v>
      </c>
      <c r="C5" s="31" t="s">
        <v>156</v>
      </c>
      <c r="D5" s="29" t="s">
        <v>92</v>
      </c>
      <c r="E5" s="31">
        <v>4</v>
      </c>
      <c r="F5" s="30">
        <v>13400</v>
      </c>
      <c r="G5" s="30">
        <v>13400</v>
      </c>
      <c r="H5" s="30">
        <v>8900</v>
      </c>
      <c r="I5" s="30">
        <v>2550</v>
      </c>
      <c r="J5" s="30">
        <v>3020</v>
      </c>
      <c r="K5" s="66">
        <f t="shared" si="0"/>
        <v>68.5389</v>
      </c>
      <c r="L5" s="67">
        <f t="shared" si="1"/>
        <v>274.1556</v>
      </c>
      <c r="M5" s="68">
        <v>267000</v>
      </c>
      <c r="N5" s="30">
        <f t="shared" si="2"/>
        <v>1068000</v>
      </c>
      <c r="O5" s="30" t="s">
        <v>14</v>
      </c>
    </row>
    <row r="6" s="27" customFormat="1" ht="24.75" customHeight="1" spans="1:15">
      <c r="A6" s="4">
        <v>4</v>
      </c>
      <c r="B6" s="31" t="s">
        <v>157</v>
      </c>
      <c r="C6" s="31" t="s">
        <v>156</v>
      </c>
      <c r="D6" s="29" t="s">
        <v>92</v>
      </c>
      <c r="E6" s="31">
        <v>1</v>
      </c>
      <c r="F6" s="30">
        <v>13700</v>
      </c>
      <c r="G6" s="30">
        <v>13700</v>
      </c>
      <c r="H6" s="30">
        <v>8900</v>
      </c>
      <c r="I6" s="30">
        <v>2550</v>
      </c>
      <c r="J6" s="30">
        <v>3020</v>
      </c>
      <c r="K6" s="66">
        <f t="shared" si="0"/>
        <v>68.5389</v>
      </c>
      <c r="L6" s="67">
        <f t="shared" si="1"/>
        <v>68.5389</v>
      </c>
      <c r="M6" s="68">
        <v>275000</v>
      </c>
      <c r="N6" s="30">
        <f t="shared" si="2"/>
        <v>275000</v>
      </c>
      <c r="O6" s="30" t="s">
        <v>14</v>
      </c>
    </row>
    <row r="7" s="27" customFormat="1" ht="24.75" customHeight="1" spans="1:15">
      <c r="A7" s="4">
        <v>5</v>
      </c>
      <c r="B7" s="31" t="s">
        <v>158</v>
      </c>
      <c r="C7" s="31" t="s">
        <v>159</v>
      </c>
      <c r="D7" s="29" t="s">
        <v>92</v>
      </c>
      <c r="E7" s="32">
        <v>1</v>
      </c>
      <c r="F7" s="30">
        <v>9500</v>
      </c>
      <c r="G7" s="30">
        <v>9500</v>
      </c>
      <c r="H7" s="30">
        <v>7000</v>
      </c>
      <c r="I7" s="30">
        <v>2550</v>
      </c>
      <c r="J7" s="30">
        <v>3500</v>
      </c>
      <c r="K7" s="66">
        <f t="shared" si="0"/>
        <v>62.475</v>
      </c>
      <c r="L7" s="67">
        <f t="shared" si="1"/>
        <v>62.475</v>
      </c>
      <c r="M7" s="68">
        <v>226000</v>
      </c>
      <c r="N7" s="30">
        <f t="shared" si="2"/>
        <v>226000</v>
      </c>
      <c r="O7" s="30" t="s">
        <v>14</v>
      </c>
    </row>
    <row r="8" s="27" customFormat="1" ht="24.75" customHeight="1" spans="1:15">
      <c r="A8" s="4">
        <v>6</v>
      </c>
      <c r="B8" s="31" t="s">
        <v>160</v>
      </c>
      <c r="C8" s="31" t="s">
        <v>161</v>
      </c>
      <c r="D8" s="29" t="s">
        <v>92</v>
      </c>
      <c r="E8" s="32">
        <v>1</v>
      </c>
      <c r="F8" s="30">
        <v>18200</v>
      </c>
      <c r="G8" s="30">
        <v>18200</v>
      </c>
      <c r="H8" s="30">
        <v>13950</v>
      </c>
      <c r="I8" s="30">
        <v>3000</v>
      </c>
      <c r="J8" s="30">
        <v>2900</v>
      </c>
      <c r="K8" s="66">
        <f t="shared" si="0"/>
        <v>121.365</v>
      </c>
      <c r="L8" s="67">
        <f>K8*1</f>
        <v>121.365</v>
      </c>
      <c r="M8" s="68">
        <v>97000</v>
      </c>
      <c r="N8" s="30">
        <f t="shared" si="2"/>
        <v>97000</v>
      </c>
      <c r="O8" s="30" t="s">
        <v>14</v>
      </c>
    </row>
    <row r="9" s="27" customFormat="1" ht="29.25" customHeight="1" spans="1:15">
      <c r="A9" s="33" t="s">
        <v>84</v>
      </c>
      <c r="B9" s="33"/>
      <c r="C9" s="33"/>
      <c r="D9" s="33"/>
      <c r="E9" s="37">
        <f t="shared" ref="E9:G9" si="3">SUM(E3:E8)</f>
        <v>20</v>
      </c>
      <c r="F9" s="30">
        <f t="shared" si="3"/>
        <v>90000</v>
      </c>
      <c r="G9" s="30">
        <f t="shared" si="3"/>
        <v>90000</v>
      </c>
      <c r="H9" s="30"/>
      <c r="I9" s="30"/>
      <c r="J9" s="30"/>
      <c r="K9" s="5"/>
      <c r="L9" s="67">
        <f>SUM(L3:L8)</f>
        <v>1497.5409</v>
      </c>
      <c r="M9" s="5"/>
      <c r="N9" s="30">
        <f>SUM(N3:N8)</f>
        <v>5444000</v>
      </c>
      <c r="O9" s="38"/>
    </row>
    <row r="11" s="27" customFormat="1" spans="13:13">
      <c r="M11" s="69"/>
    </row>
    <row r="12" s="27" customFormat="1" ht="31.2" spans="2:11">
      <c r="B12" s="61" t="s">
        <v>23</v>
      </c>
      <c r="C12" s="61" t="s">
        <v>74</v>
      </c>
      <c r="D12" s="62" t="s">
        <v>140</v>
      </c>
      <c r="E12" s="63"/>
      <c r="F12" s="64"/>
      <c r="G12" s="61" t="s">
        <v>141</v>
      </c>
      <c r="H12" s="61" t="s">
        <v>142</v>
      </c>
      <c r="I12" s="61" t="s">
        <v>143</v>
      </c>
      <c r="J12" s="61" t="s">
        <v>144</v>
      </c>
      <c r="K12" s="61" t="s">
        <v>30</v>
      </c>
    </row>
    <row r="13" s="27" customFormat="1" ht="15.6" spans="2:11">
      <c r="B13" s="61">
        <v>1</v>
      </c>
      <c r="C13" s="29" t="s">
        <v>152</v>
      </c>
      <c r="D13" s="60">
        <v>8550</v>
      </c>
      <c r="E13" s="60">
        <v>2600</v>
      </c>
      <c r="F13" s="60">
        <v>3360</v>
      </c>
      <c r="G13" s="37" t="s">
        <v>162</v>
      </c>
      <c r="H13" s="37" t="s">
        <v>163</v>
      </c>
      <c r="I13" s="70" t="s">
        <v>164</v>
      </c>
      <c r="J13" s="30" t="s">
        <v>165</v>
      </c>
      <c r="K13" s="70"/>
    </row>
    <row r="14" s="27" customFormat="1" ht="15.6" spans="2:11">
      <c r="B14" s="61">
        <v>2</v>
      </c>
      <c r="C14" s="29" t="s">
        <v>154</v>
      </c>
      <c r="D14" s="60">
        <v>8550</v>
      </c>
      <c r="E14" s="60">
        <v>2600</v>
      </c>
      <c r="F14" s="60">
        <v>3360</v>
      </c>
      <c r="G14" s="37" t="s">
        <v>162</v>
      </c>
      <c r="H14" s="37" t="s">
        <v>163</v>
      </c>
      <c r="I14" s="70" t="s">
        <v>164</v>
      </c>
      <c r="J14" s="30" t="s">
        <v>166</v>
      </c>
      <c r="K14" s="70"/>
    </row>
    <row r="15" s="27" customFormat="1" ht="15.6" spans="2:11">
      <c r="B15" s="61">
        <v>3</v>
      </c>
      <c r="C15" s="29" t="s">
        <v>155</v>
      </c>
      <c r="D15" s="30">
        <v>8900</v>
      </c>
      <c r="E15" s="30">
        <v>2550</v>
      </c>
      <c r="F15" s="30">
        <v>3020</v>
      </c>
      <c r="G15" s="37" t="s">
        <v>167</v>
      </c>
      <c r="H15" s="37" t="s">
        <v>168</v>
      </c>
      <c r="I15" s="70" t="s">
        <v>164</v>
      </c>
      <c r="J15" s="30" t="s">
        <v>169</v>
      </c>
      <c r="K15" s="70"/>
    </row>
    <row r="16" ht="15.6" spans="2:11">
      <c r="B16" s="61">
        <v>4</v>
      </c>
      <c r="C16" s="29" t="s">
        <v>157</v>
      </c>
      <c r="D16" s="30">
        <v>8900</v>
      </c>
      <c r="E16" s="30">
        <v>2550</v>
      </c>
      <c r="F16" s="30">
        <v>3020</v>
      </c>
      <c r="G16" s="37" t="s">
        <v>167</v>
      </c>
      <c r="H16" s="37" t="s">
        <v>168</v>
      </c>
      <c r="I16" s="70" t="s">
        <v>164</v>
      </c>
      <c r="J16" s="30" t="s">
        <v>170</v>
      </c>
      <c r="K16" s="70"/>
    </row>
    <row r="17" ht="15.6" spans="2:11">
      <c r="B17" s="61">
        <v>5</v>
      </c>
      <c r="C17" s="29" t="s">
        <v>158</v>
      </c>
      <c r="D17" s="30">
        <v>7000</v>
      </c>
      <c r="E17" s="30">
        <v>2550</v>
      </c>
      <c r="F17" s="30">
        <v>3500</v>
      </c>
      <c r="G17" s="37" t="s">
        <v>171</v>
      </c>
      <c r="H17" s="37" t="s">
        <v>172</v>
      </c>
      <c r="I17" s="70" t="s">
        <v>164</v>
      </c>
      <c r="J17" s="30" t="s">
        <v>173</v>
      </c>
      <c r="K17" s="70"/>
    </row>
    <row r="18" ht="15.6" spans="2:11">
      <c r="B18" s="61">
        <v>6</v>
      </c>
      <c r="C18" s="29" t="s">
        <v>160</v>
      </c>
      <c r="D18" s="30">
        <v>13950</v>
      </c>
      <c r="E18" s="30">
        <v>3000</v>
      </c>
      <c r="F18" s="30">
        <v>2900</v>
      </c>
      <c r="G18" s="37" t="s">
        <v>174</v>
      </c>
      <c r="H18" s="37" t="s">
        <v>175</v>
      </c>
      <c r="I18" s="70" t="s">
        <v>164</v>
      </c>
      <c r="J18" s="30" t="s">
        <v>176</v>
      </c>
      <c r="K18" s="70" t="s">
        <v>177</v>
      </c>
    </row>
    <row r="19" ht="15.6" spans="2:11">
      <c r="B19" s="61">
        <v>7</v>
      </c>
      <c r="C19" s="29" t="s">
        <v>178</v>
      </c>
      <c r="D19" s="30">
        <v>8600</v>
      </c>
      <c r="E19" s="30">
        <v>2550</v>
      </c>
      <c r="F19" s="30">
        <v>3900</v>
      </c>
      <c r="G19" s="37" t="s">
        <v>167</v>
      </c>
      <c r="H19" s="37" t="s">
        <v>168</v>
      </c>
      <c r="I19" s="70" t="s">
        <v>164</v>
      </c>
      <c r="J19" s="30" t="s">
        <v>179</v>
      </c>
      <c r="K19" s="70"/>
    </row>
    <row r="20" ht="15.6" spans="2:11">
      <c r="B20" s="61">
        <v>8</v>
      </c>
      <c r="C20" s="29" t="s">
        <v>180</v>
      </c>
      <c r="D20" s="30">
        <v>11750</v>
      </c>
      <c r="E20" s="30">
        <v>2550</v>
      </c>
      <c r="F20" s="30">
        <v>3920</v>
      </c>
      <c r="G20" s="37" t="s">
        <v>162</v>
      </c>
      <c r="H20" s="37" t="s">
        <v>163</v>
      </c>
      <c r="I20" s="70" t="s">
        <v>164</v>
      </c>
      <c r="J20" s="30" t="s">
        <v>181</v>
      </c>
      <c r="K20" s="70"/>
    </row>
    <row r="21" ht="15.6" spans="2:11">
      <c r="B21" s="61"/>
      <c r="C21" s="29"/>
      <c r="D21" s="65"/>
      <c r="E21" s="65"/>
      <c r="F21" s="65"/>
      <c r="G21" s="37"/>
      <c r="H21" s="37"/>
      <c r="I21" s="70"/>
      <c r="J21" s="65"/>
      <c r="K21" s="70"/>
    </row>
  </sheetData>
  <mergeCells count="10">
    <mergeCell ref="D12:F12"/>
    <mergeCell ref="A1:A2"/>
    <mergeCell ref="B1:B2"/>
    <mergeCell ref="C1:C2"/>
    <mergeCell ref="D1:D2"/>
    <mergeCell ref="E1:E2"/>
    <mergeCell ref="L1:L2"/>
    <mergeCell ref="M1:M2"/>
    <mergeCell ref="N1:N2"/>
    <mergeCell ref="O1:O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Q20"/>
  <sheetViews>
    <sheetView workbookViewId="0">
      <selection activeCell="Q16" sqref="Q16"/>
    </sheetView>
  </sheetViews>
  <sheetFormatPr defaultColWidth="9" defaultRowHeight="14.4"/>
  <cols>
    <col min="1" max="1" width="7.63333333333333" style="27" customWidth="1"/>
    <col min="2" max="2" width="12" style="27" customWidth="1"/>
    <col min="3" max="3" width="18" style="27" customWidth="1"/>
    <col min="4" max="5" width="9" style="27"/>
    <col min="6" max="7" width="10.775" style="27"/>
    <col min="8" max="8" width="10.3666666666667" style="27"/>
    <col min="9" max="10" width="9.36666666666667" style="27"/>
    <col min="11" max="11" width="16.8833333333333" style="27" customWidth="1"/>
    <col min="12" max="12" width="10.7583333333333" style="27" customWidth="1"/>
    <col min="13" max="13" width="12.2583333333333" style="27" customWidth="1"/>
    <col min="14" max="14" width="9.25833333333333" style="27" customWidth="1"/>
    <col min="15" max="15" width="11.2583333333333" style="27" customWidth="1"/>
    <col min="16" max="16" width="13.5583333333333" style="27" customWidth="1"/>
    <col min="17" max="17" width="27.775" style="27" customWidth="1"/>
    <col min="18" max="16384" width="9" style="27"/>
  </cols>
  <sheetData>
    <row r="1" s="27" customFormat="1" spans="1:16">
      <c r="A1" s="28" t="s">
        <v>23</v>
      </c>
      <c r="B1" s="4" t="s">
        <v>74</v>
      </c>
      <c r="C1" s="4" t="s">
        <v>75</v>
      </c>
      <c r="D1" s="4" t="s">
        <v>26</v>
      </c>
      <c r="E1" s="4" t="s">
        <v>27</v>
      </c>
      <c r="F1" s="4" t="s">
        <v>76</v>
      </c>
      <c r="G1" s="4" t="s">
        <v>77</v>
      </c>
      <c r="H1" s="4" t="s">
        <v>78</v>
      </c>
      <c r="I1" s="4" t="s">
        <v>79</v>
      </c>
      <c r="J1" s="4" t="s">
        <v>80</v>
      </c>
      <c r="K1" s="4" t="s">
        <v>81</v>
      </c>
      <c r="L1" s="23" t="s">
        <v>132</v>
      </c>
      <c r="M1" s="23" t="s">
        <v>133</v>
      </c>
      <c r="N1" s="23" t="s">
        <v>84</v>
      </c>
      <c r="O1" s="4" t="s">
        <v>85</v>
      </c>
      <c r="P1" s="52" t="s">
        <v>86</v>
      </c>
    </row>
    <row r="2" s="27" customFormat="1" spans="1:16">
      <c r="A2" s="28"/>
      <c r="B2" s="4"/>
      <c r="C2" s="4"/>
      <c r="D2" s="4"/>
      <c r="E2" s="4"/>
      <c r="F2" s="4" t="s">
        <v>87</v>
      </c>
      <c r="G2" s="4" t="s">
        <v>87</v>
      </c>
      <c r="H2" s="4" t="s">
        <v>88</v>
      </c>
      <c r="I2" s="4" t="s">
        <v>88</v>
      </c>
      <c r="J2" s="4" t="s">
        <v>88</v>
      </c>
      <c r="K2" s="4" t="s">
        <v>89</v>
      </c>
      <c r="L2" s="24"/>
      <c r="M2" s="24"/>
      <c r="N2" s="24"/>
      <c r="O2" s="4"/>
      <c r="P2" s="52"/>
    </row>
    <row r="3" s="27" customFormat="1" ht="24.75" customHeight="1" spans="1:16">
      <c r="A3" s="4">
        <v>1</v>
      </c>
      <c r="B3" s="29" t="s">
        <v>134</v>
      </c>
      <c r="C3" s="29" t="s">
        <v>135</v>
      </c>
      <c r="D3" s="29" t="s">
        <v>92</v>
      </c>
      <c r="E3" s="29">
        <v>6</v>
      </c>
      <c r="F3" s="30">
        <v>16280</v>
      </c>
      <c r="G3" s="30">
        <v>16280</v>
      </c>
      <c r="H3" s="30">
        <v>8235</v>
      </c>
      <c r="I3" s="30">
        <v>2970</v>
      </c>
      <c r="J3" s="30">
        <v>3545</v>
      </c>
      <c r="K3" s="53">
        <f t="shared" ref="K3:K6" si="0">H3*I3*J3*0.001*0.001*0.001</f>
        <v>86.70343275</v>
      </c>
      <c r="L3" s="53">
        <f t="shared" ref="L3:L6" si="1">K3*E3</f>
        <v>520.2205965</v>
      </c>
      <c r="M3" s="30">
        <v>303000</v>
      </c>
      <c r="N3" s="30">
        <f>M3*E3</f>
        <v>1818000</v>
      </c>
      <c r="O3" s="30" t="s">
        <v>14</v>
      </c>
      <c r="P3" s="27" t="s">
        <v>136</v>
      </c>
    </row>
    <row r="4" s="27" customFormat="1" ht="24.75" customHeight="1" spans="1:16">
      <c r="A4" s="4">
        <v>2</v>
      </c>
      <c r="B4" s="31" t="s">
        <v>137</v>
      </c>
      <c r="C4" s="31" t="s">
        <v>138</v>
      </c>
      <c r="D4" s="31" t="s">
        <v>92</v>
      </c>
      <c r="E4" s="32">
        <v>3</v>
      </c>
      <c r="F4" s="30">
        <v>22000</v>
      </c>
      <c r="G4" s="30">
        <v>22000</v>
      </c>
      <c r="H4" s="30">
        <v>6680</v>
      </c>
      <c r="I4" s="30">
        <v>2340</v>
      </c>
      <c r="J4" s="30">
        <v>3150</v>
      </c>
      <c r="K4" s="53">
        <f t="shared" si="0"/>
        <v>49.23828</v>
      </c>
      <c r="L4" s="53">
        <f t="shared" si="1"/>
        <v>147.71484</v>
      </c>
      <c r="M4" s="30">
        <v>299000</v>
      </c>
      <c r="N4" s="30">
        <f>M4*E4</f>
        <v>897000</v>
      </c>
      <c r="O4" s="30" t="s">
        <v>14</v>
      </c>
      <c r="P4" s="27" t="s">
        <v>139</v>
      </c>
    </row>
    <row r="5" s="27" customFormat="1" ht="24.75" customHeight="1" spans="1:15">
      <c r="A5" s="4"/>
      <c r="B5" s="31" t="s">
        <v>182</v>
      </c>
      <c r="C5" s="31"/>
      <c r="D5" s="31" t="s">
        <v>183</v>
      </c>
      <c r="E5" s="32">
        <v>1</v>
      </c>
      <c r="F5" s="30">
        <v>50</v>
      </c>
      <c r="G5" s="30">
        <v>100</v>
      </c>
      <c r="H5" s="30">
        <v>1150</v>
      </c>
      <c r="I5" s="30">
        <v>730</v>
      </c>
      <c r="J5" s="30">
        <v>300</v>
      </c>
      <c r="K5" s="53">
        <f t="shared" si="0"/>
        <v>0.25185</v>
      </c>
      <c r="L5" s="53">
        <f t="shared" si="1"/>
        <v>0.25185</v>
      </c>
      <c r="M5" s="30">
        <v>0</v>
      </c>
      <c r="N5" s="30"/>
      <c r="O5" s="30"/>
    </row>
    <row r="6" s="27" customFormat="1" ht="29.25" customHeight="1" spans="1:15">
      <c r="A6" s="33"/>
      <c r="B6" s="31" t="s">
        <v>184</v>
      </c>
      <c r="C6" s="34"/>
      <c r="D6" s="31" t="s">
        <v>183</v>
      </c>
      <c r="E6" s="35">
        <v>1</v>
      </c>
      <c r="F6" s="36">
        <v>60</v>
      </c>
      <c r="G6" s="36">
        <v>100</v>
      </c>
      <c r="H6" s="36">
        <v>1200</v>
      </c>
      <c r="I6" s="36">
        <v>750</v>
      </c>
      <c r="J6" s="54">
        <v>730</v>
      </c>
      <c r="K6" s="53">
        <f t="shared" si="0"/>
        <v>0.657</v>
      </c>
      <c r="L6" s="53">
        <f t="shared" si="1"/>
        <v>0.657</v>
      </c>
      <c r="M6" s="30">
        <v>0</v>
      </c>
      <c r="N6" s="30"/>
      <c r="O6" s="36"/>
    </row>
    <row r="7" s="27" customFormat="1" ht="29.25" customHeight="1" spans="1:15">
      <c r="A7" s="33" t="s">
        <v>84</v>
      </c>
      <c r="B7" s="33"/>
      <c r="C7" s="33"/>
      <c r="D7" s="33"/>
      <c r="E7" s="37"/>
      <c r="F7" s="38"/>
      <c r="G7" s="38"/>
      <c r="H7" s="39"/>
      <c r="I7" s="5"/>
      <c r="J7" s="5"/>
      <c r="K7" s="5"/>
      <c r="L7" s="5">
        <f>SUM(L3:L6)</f>
        <v>668.8442865</v>
      </c>
      <c r="M7" s="5"/>
      <c r="N7" s="5">
        <f>SUM(N3:N4)</f>
        <v>2715000</v>
      </c>
      <c r="O7" s="38"/>
    </row>
    <row r="10" s="27" customFormat="1" ht="31.2" spans="2:17">
      <c r="B10" s="40" t="s">
        <v>23</v>
      </c>
      <c r="C10" s="40" t="s">
        <v>74</v>
      </c>
      <c r="D10" s="41" t="s">
        <v>140</v>
      </c>
      <c r="E10" s="42"/>
      <c r="F10" s="43"/>
      <c r="G10" s="40" t="s">
        <v>141</v>
      </c>
      <c r="H10" s="40" t="s">
        <v>142</v>
      </c>
      <c r="I10" s="40" t="s">
        <v>143</v>
      </c>
      <c r="J10" s="40" t="s">
        <v>144</v>
      </c>
      <c r="K10" s="40" t="s">
        <v>30</v>
      </c>
      <c r="Q10" s="27">
        <f>三一!K7+小松!L4+一汽!L9+L7</f>
        <v>3013.6761473</v>
      </c>
    </row>
    <row r="11" s="27" customFormat="1" ht="15.6" spans="2:11">
      <c r="B11" s="40">
        <v>1</v>
      </c>
      <c r="C11" s="44" t="s">
        <v>134</v>
      </c>
      <c r="D11" s="45">
        <v>8235</v>
      </c>
      <c r="E11" s="45">
        <v>2970</v>
      </c>
      <c r="F11" s="45">
        <v>3545</v>
      </c>
      <c r="G11" s="46" t="s">
        <v>145</v>
      </c>
      <c r="H11" s="46" t="s">
        <v>146</v>
      </c>
      <c r="I11" s="55" t="s">
        <v>147</v>
      </c>
      <c r="J11" s="45" t="s">
        <v>148</v>
      </c>
      <c r="K11" s="44" t="s">
        <v>135</v>
      </c>
    </row>
    <row r="12" s="27" customFormat="1" ht="15.6" spans="2:11">
      <c r="B12" s="40">
        <v>2</v>
      </c>
      <c r="C12" s="47" t="s">
        <v>137</v>
      </c>
      <c r="D12" s="45">
        <v>6680</v>
      </c>
      <c r="E12" s="45">
        <v>2340</v>
      </c>
      <c r="F12" s="45">
        <v>3150</v>
      </c>
      <c r="G12" s="46" t="s">
        <v>149</v>
      </c>
      <c r="H12" s="46" t="s">
        <v>150</v>
      </c>
      <c r="I12" s="55" t="s">
        <v>147</v>
      </c>
      <c r="J12" s="45" t="s">
        <v>151</v>
      </c>
      <c r="K12" s="47" t="s">
        <v>138</v>
      </c>
    </row>
    <row r="15" spans="2:15">
      <c r="B15" s="48" t="s">
        <v>185</v>
      </c>
      <c r="C15" s="48" t="s">
        <v>186</v>
      </c>
      <c r="D15" s="48" t="s">
        <v>187</v>
      </c>
      <c r="E15" s="48" t="s">
        <v>188</v>
      </c>
      <c r="F15" s="48" t="s">
        <v>189</v>
      </c>
      <c r="G15" s="48" t="s">
        <v>190</v>
      </c>
      <c r="H15" s="48"/>
      <c r="I15" s="48" t="s">
        <v>191</v>
      </c>
      <c r="J15" s="48"/>
      <c r="K15" s="48"/>
      <c r="L15" s="56" t="s">
        <v>192</v>
      </c>
      <c r="M15" s="48" t="s">
        <v>193</v>
      </c>
      <c r="N15" s="48"/>
      <c r="O15" s="48"/>
    </row>
    <row r="16" spans="2:15">
      <c r="B16" s="48"/>
      <c r="C16" s="48"/>
      <c r="D16" s="48"/>
      <c r="E16" s="48"/>
      <c r="F16" s="48"/>
      <c r="G16" s="48" t="s">
        <v>194</v>
      </c>
      <c r="H16" s="48" t="s">
        <v>195</v>
      </c>
      <c r="I16" s="48"/>
      <c r="J16" s="48"/>
      <c r="K16" s="48"/>
      <c r="L16" s="56"/>
      <c r="M16" s="57" t="s">
        <v>196</v>
      </c>
      <c r="N16" s="58" t="s">
        <v>197</v>
      </c>
      <c r="O16" s="59" t="s">
        <v>198</v>
      </c>
    </row>
    <row r="17" spans="2:15">
      <c r="B17" s="48"/>
      <c r="C17" s="48"/>
      <c r="D17" s="48"/>
      <c r="E17" s="48"/>
      <c r="F17" s="48"/>
      <c r="G17" s="48" t="s">
        <v>199</v>
      </c>
      <c r="H17" s="48" t="s">
        <v>200</v>
      </c>
      <c r="I17" s="48" t="s">
        <v>140</v>
      </c>
      <c r="J17" s="48"/>
      <c r="K17" s="48"/>
      <c r="L17" s="56"/>
      <c r="M17" s="57"/>
      <c r="N17" s="58"/>
      <c r="O17" s="59"/>
    </row>
    <row r="18" spans="2:15">
      <c r="B18" s="48"/>
      <c r="C18" s="48"/>
      <c r="D18" s="48"/>
      <c r="E18" s="48"/>
      <c r="F18" s="48"/>
      <c r="G18" s="48"/>
      <c r="H18" s="48"/>
      <c r="I18" s="48" t="s">
        <v>201</v>
      </c>
      <c r="J18" s="48"/>
      <c r="K18" s="48"/>
      <c r="L18" s="56"/>
      <c r="M18" s="57"/>
      <c r="N18" s="58"/>
      <c r="O18" s="59"/>
    </row>
    <row r="19" spans="2:15">
      <c r="B19" s="49" t="s">
        <v>137</v>
      </c>
      <c r="C19" s="50"/>
      <c r="D19" s="50">
        <v>1</v>
      </c>
      <c r="E19" s="50"/>
      <c r="F19" s="50"/>
      <c r="G19" s="33" t="s">
        <v>202</v>
      </c>
      <c r="H19" s="35">
        <v>1</v>
      </c>
      <c r="I19" s="35">
        <v>1150</v>
      </c>
      <c r="J19" s="35">
        <v>730</v>
      </c>
      <c r="K19" s="35">
        <v>300</v>
      </c>
      <c r="L19" s="35">
        <f>I19*J19*K19/1000000000</f>
        <v>0.25185</v>
      </c>
      <c r="M19" s="35">
        <v>50</v>
      </c>
      <c r="N19" s="35">
        <f>M19*H19</f>
        <v>50</v>
      </c>
      <c r="O19" s="37">
        <v>100</v>
      </c>
    </row>
    <row r="20" spans="2:15">
      <c r="B20" s="51" t="s">
        <v>134</v>
      </c>
      <c r="C20" s="35"/>
      <c r="D20" s="35">
        <v>1</v>
      </c>
      <c r="E20" s="37"/>
      <c r="F20" s="37"/>
      <c r="G20" s="33" t="s">
        <v>202</v>
      </c>
      <c r="H20" s="33">
        <v>1</v>
      </c>
      <c r="I20" s="33">
        <v>1200</v>
      </c>
      <c r="J20" s="33">
        <v>750</v>
      </c>
      <c r="K20" s="33">
        <v>730</v>
      </c>
      <c r="L20" s="35">
        <f>I20*J20*K20/1000000000</f>
        <v>0.657</v>
      </c>
      <c r="M20" s="33">
        <v>60</v>
      </c>
      <c r="N20" s="35">
        <f>M20*H20</f>
        <v>60</v>
      </c>
      <c r="O20" s="33">
        <v>100</v>
      </c>
    </row>
  </sheetData>
  <mergeCells count="27">
    <mergeCell ref="D10:F10"/>
    <mergeCell ref="G15:H15"/>
    <mergeCell ref="M15:O15"/>
    <mergeCell ref="I17:K17"/>
    <mergeCell ref="I18:K18"/>
    <mergeCell ref="A1:A2"/>
    <mergeCell ref="B1:B2"/>
    <mergeCell ref="B15:B18"/>
    <mergeCell ref="C1:C2"/>
    <mergeCell ref="C15:C18"/>
    <mergeCell ref="D1:D2"/>
    <mergeCell ref="D15:D18"/>
    <mergeCell ref="E1:E2"/>
    <mergeCell ref="E15:E18"/>
    <mergeCell ref="F15:F18"/>
    <mergeCell ref="G17:G18"/>
    <mergeCell ref="H17:H18"/>
    <mergeCell ref="L1:L2"/>
    <mergeCell ref="L15:L18"/>
    <mergeCell ref="M1:M2"/>
    <mergeCell ref="M16:M18"/>
    <mergeCell ref="N1:N2"/>
    <mergeCell ref="N16:N18"/>
    <mergeCell ref="O1:O2"/>
    <mergeCell ref="O16:O18"/>
    <mergeCell ref="P1:P2"/>
    <mergeCell ref="I15:K1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workbookViewId="0">
      <selection activeCell="B3" sqref="B3"/>
    </sheetView>
  </sheetViews>
  <sheetFormatPr defaultColWidth="8.1" defaultRowHeight="14.4"/>
  <cols>
    <col min="1" max="1" width="6.86666666666667" style="2" customWidth="1"/>
    <col min="2" max="2" width="10.8" style="2" customWidth="1"/>
    <col min="3" max="3" width="12.15" style="2" customWidth="1"/>
    <col min="4" max="4" width="8.1" style="2"/>
    <col min="5" max="5" width="8.1" style="1"/>
    <col min="6" max="8" width="9.34166666666667" style="1"/>
    <col min="9" max="10" width="8.44166666666667" style="1"/>
    <col min="11" max="11" width="15.1916666666667" style="2" customWidth="1"/>
    <col min="12" max="12" width="9.675" style="1" customWidth="1"/>
    <col min="13" max="13" width="11.025" style="1" customWidth="1"/>
    <col min="14" max="14" width="8.325" style="1" customWidth="1"/>
    <col min="15" max="15" width="10.125" style="1" customWidth="1"/>
    <col min="16" max="16" width="13.7" style="2"/>
    <col min="17" max="16384" width="8.1" style="1"/>
  </cols>
  <sheetData>
    <row r="1" s="1" customFormat="1" ht="30" customHeight="1" spans="1:16">
      <c r="A1" s="3" t="s">
        <v>23</v>
      </c>
      <c r="B1" s="4" t="s">
        <v>74</v>
      </c>
      <c r="C1" s="4" t="s">
        <v>75</v>
      </c>
      <c r="D1" s="4" t="s">
        <v>26</v>
      </c>
      <c r="E1" s="4" t="s">
        <v>27</v>
      </c>
      <c r="F1" s="4" t="s">
        <v>76</v>
      </c>
      <c r="G1" s="4" t="s">
        <v>77</v>
      </c>
      <c r="H1" s="4" t="s">
        <v>78</v>
      </c>
      <c r="I1" s="4" t="s">
        <v>79</v>
      </c>
      <c r="J1" s="4" t="s">
        <v>80</v>
      </c>
      <c r="K1" s="4" t="s">
        <v>81</v>
      </c>
      <c r="L1" s="23" t="s">
        <v>82</v>
      </c>
      <c r="M1" s="23" t="s">
        <v>83</v>
      </c>
      <c r="N1" s="23" t="s">
        <v>84</v>
      </c>
      <c r="O1" s="4" t="s">
        <v>85</v>
      </c>
      <c r="P1" s="6" t="s">
        <v>86</v>
      </c>
    </row>
    <row r="2" s="1" customFormat="1" ht="30" customHeight="1" spans="1:16">
      <c r="A2" s="3"/>
      <c r="B2" s="4"/>
      <c r="C2" s="4"/>
      <c r="D2" s="4"/>
      <c r="E2" s="4"/>
      <c r="F2" s="4" t="s">
        <v>87</v>
      </c>
      <c r="G2" s="4" t="s">
        <v>87</v>
      </c>
      <c r="H2" s="4" t="s">
        <v>88</v>
      </c>
      <c r="I2" s="4" t="s">
        <v>88</v>
      </c>
      <c r="J2" s="4" t="s">
        <v>88</v>
      </c>
      <c r="K2" s="4" t="s">
        <v>89</v>
      </c>
      <c r="L2" s="24"/>
      <c r="M2" s="24"/>
      <c r="N2" s="24"/>
      <c r="O2" s="4"/>
      <c r="P2" s="6"/>
    </row>
    <row r="3" s="1" customFormat="1" ht="30" customHeight="1" spans="1:16">
      <c r="A3" s="4">
        <v>1</v>
      </c>
      <c r="B3" s="4" t="s">
        <v>203</v>
      </c>
      <c r="C3" s="4" t="s">
        <v>204</v>
      </c>
      <c r="D3" s="4" t="s">
        <v>92</v>
      </c>
      <c r="E3" s="4">
        <v>1</v>
      </c>
      <c r="F3" s="5">
        <v>23300</v>
      </c>
      <c r="G3" s="5">
        <v>23300</v>
      </c>
      <c r="H3" s="5">
        <v>11850</v>
      </c>
      <c r="I3" s="5">
        <v>2500</v>
      </c>
      <c r="J3" s="5">
        <v>3800</v>
      </c>
      <c r="K3" s="5">
        <v>112</v>
      </c>
      <c r="L3" s="5">
        <v>112</v>
      </c>
      <c r="M3" s="5">
        <v>1170000</v>
      </c>
      <c r="N3" s="5">
        <v>1170000</v>
      </c>
      <c r="O3" s="5" t="s">
        <v>14</v>
      </c>
      <c r="P3" s="25">
        <v>45853</v>
      </c>
    </row>
    <row r="4" s="1" customFormat="1" ht="30" customHeight="1" spans="1:16">
      <c r="A4" s="4">
        <v>2</v>
      </c>
      <c r="B4" s="4" t="str">
        <f>[1]包装尺寸!B4</f>
        <v>配件</v>
      </c>
      <c r="C4" s="4"/>
      <c r="D4" s="4" t="str">
        <f>[1]包装尺寸!D4</f>
        <v>箱</v>
      </c>
      <c r="E4" s="4">
        <v>1</v>
      </c>
      <c r="F4" s="5">
        <v>100</v>
      </c>
      <c r="G4" s="5">
        <v>150</v>
      </c>
      <c r="H4" s="5">
        <v>1000</v>
      </c>
      <c r="I4" s="5">
        <v>800</v>
      </c>
      <c r="J4" s="5">
        <v>1000</v>
      </c>
      <c r="K4" s="5">
        <v>0.8</v>
      </c>
      <c r="L4" s="5">
        <v>0.8</v>
      </c>
      <c r="N4" s="5"/>
      <c r="O4" s="5" t="s">
        <v>205</v>
      </c>
      <c r="P4" s="25">
        <v>45853</v>
      </c>
    </row>
    <row r="5" s="1" customFormat="1" ht="30" customHeight="1" spans="1:16">
      <c r="A5" s="6" t="s">
        <v>84</v>
      </c>
      <c r="B5" s="6"/>
      <c r="C5" s="6"/>
      <c r="D5" s="6"/>
      <c r="E5" s="6"/>
      <c r="F5" s="7"/>
      <c r="G5" s="7"/>
      <c r="H5" s="8"/>
      <c r="I5" s="5"/>
      <c r="J5" s="5"/>
      <c r="K5" s="5"/>
      <c r="L5" s="5">
        <v>112</v>
      </c>
      <c r="M5" s="5"/>
      <c r="N5" s="5"/>
      <c r="O5" s="7"/>
      <c r="P5" s="6"/>
    </row>
    <row r="9" spans="1:8">
      <c r="A9" s="9" t="s">
        <v>206</v>
      </c>
      <c r="B9" s="10"/>
      <c r="C9" s="10"/>
      <c r="D9" s="10"/>
      <c r="E9" s="10"/>
      <c r="F9" s="10"/>
      <c r="G9" s="10"/>
      <c r="H9" s="10"/>
    </row>
    <row r="10" ht="28.8" spans="1:8">
      <c r="A10" s="11" t="s">
        <v>23</v>
      </c>
      <c r="B10" s="11" t="s">
        <v>95</v>
      </c>
      <c r="C10" s="11" t="s">
        <v>96</v>
      </c>
      <c r="D10" s="11" t="s">
        <v>97</v>
      </c>
      <c r="E10" s="11" t="s">
        <v>27</v>
      </c>
      <c r="F10" s="11" t="s">
        <v>98</v>
      </c>
      <c r="G10" s="12" t="s">
        <v>99</v>
      </c>
      <c r="H10" s="12" t="s">
        <v>100</v>
      </c>
    </row>
    <row r="11" s="1" customFormat="1" ht="15.6" spans="1:16">
      <c r="A11" s="13">
        <v>1</v>
      </c>
      <c r="B11" s="14" t="s">
        <v>207</v>
      </c>
      <c r="C11" s="13" t="s">
        <v>208</v>
      </c>
      <c r="D11" s="13"/>
      <c r="E11" s="14">
        <v>1</v>
      </c>
      <c r="F11" s="13" t="s">
        <v>209</v>
      </c>
      <c r="G11" s="15">
        <v>2</v>
      </c>
      <c r="H11" s="16"/>
      <c r="I11" s="26"/>
      <c r="K11" s="2"/>
      <c r="P11" s="2"/>
    </row>
    <row r="12" ht="15.6" spans="1:8">
      <c r="A12" s="13">
        <v>2</v>
      </c>
      <c r="B12" s="14" t="s">
        <v>210</v>
      </c>
      <c r="C12" s="17" t="s">
        <v>211</v>
      </c>
      <c r="D12" s="13"/>
      <c r="E12" s="18">
        <v>1</v>
      </c>
      <c r="F12" s="13" t="s">
        <v>209</v>
      </c>
      <c r="G12" s="15">
        <v>5</v>
      </c>
      <c r="H12" s="16"/>
    </row>
    <row r="13" ht="15.6" spans="1:8">
      <c r="A13" s="13">
        <v>3</v>
      </c>
      <c r="B13" s="14" t="s">
        <v>212</v>
      </c>
      <c r="C13" s="17" t="s">
        <v>213</v>
      </c>
      <c r="D13" s="13"/>
      <c r="E13" s="18">
        <v>1</v>
      </c>
      <c r="F13" s="13" t="s">
        <v>209</v>
      </c>
      <c r="G13" s="15">
        <v>10</v>
      </c>
      <c r="H13" s="16"/>
    </row>
    <row r="14" ht="15.6" spans="1:8">
      <c r="A14" s="13">
        <v>4</v>
      </c>
      <c r="B14" s="19" t="s">
        <v>214</v>
      </c>
      <c r="C14" s="17"/>
      <c r="D14" s="13"/>
      <c r="E14" s="18">
        <v>1</v>
      </c>
      <c r="F14" s="13" t="s">
        <v>209</v>
      </c>
      <c r="G14" s="15">
        <v>10</v>
      </c>
      <c r="H14" s="16"/>
    </row>
    <row r="15" ht="15.6" spans="1:8">
      <c r="A15" s="13">
        <v>5</v>
      </c>
      <c r="B15" s="14" t="s">
        <v>215</v>
      </c>
      <c r="C15" s="17" t="s">
        <v>216</v>
      </c>
      <c r="D15" s="13"/>
      <c r="E15" s="18">
        <v>1</v>
      </c>
      <c r="F15" s="13" t="s">
        <v>209</v>
      </c>
      <c r="G15" s="15">
        <v>2</v>
      </c>
      <c r="H15" s="16"/>
    </row>
    <row r="16" ht="15.6" spans="1:8">
      <c r="A16" s="13">
        <v>6</v>
      </c>
      <c r="B16" s="14" t="s">
        <v>217</v>
      </c>
      <c r="C16" s="17"/>
      <c r="D16" s="13"/>
      <c r="E16" s="18">
        <v>3</v>
      </c>
      <c r="F16" s="13" t="s">
        <v>218</v>
      </c>
      <c r="G16" s="15">
        <v>1</v>
      </c>
      <c r="H16" s="16"/>
    </row>
    <row r="17" ht="15.6" spans="1:8">
      <c r="A17" s="13">
        <v>7</v>
      </c>
      <c r="B17" s="20" t="s">
        <v>219</v>
      </c>
      <c r="C17" s="17" t="s">
        <v>220</v>
      </c>
      <c r="D17" s="14"/>
      <c r="E17" s="14">
        <v>1</v>
      </c>
      <c r="F17" s="13" t="s">
        <v>209</v>
      </c>
      <c r="G17" s="15">
        <v>1</v>
      </c>
      <c r="H17" s="14"/>
    </row>
    <row r="18" ht="15.6" spans="1:8">
      <c r="A18" s="13">
        <v>8</v>
      </c>
      <c r="B18" s="20" t="s">
        <v>221</v>
      </c>
      <c r="C18" s="17" t="s">
        <v>222</v>
      </c>
      <c r="D18" s="14"/>
      <c r="E18" s="14">
        <v>1</v>
      </c>
      <c r="F18" s="13" t="s">
        <v>209</v>
      </c>
      <c r="G18" s="15">
        <v>1</v>
      </c>
      <c r="H18" s="14"/>
    </row>
    <row r="19" ht="15.6" spans="1:8">
      <c r="A19" s="13">
        <v>9</v>
      </c>
      <c r="B19" s="20" t="s">
        <v>223</v>
      </c>
      <c r="C19" s="17" t="s">
        <v>224</v>
      </c>
      <c r="D19" s="14"/>
      <c r="E19" s="14">
        <v>2</v>
      </c>
      <c r="F19" s="13" t="s">
        <v>225</v>
      </c>
      <c r="G19" s="15">
        <v>2</v>
      </c>
      <c r="H19" s="14"/>
    </row>
    <row r="20" ht="31.2" spans="1:8">
      <c r="A20" s="13">
        <v>10</v>
      </c>
      <c r="B20" s="20" t="s">
        <v>226</v>
      </c>
      <c r="C20" s="17" t="s">
        <v>227</v>
      </c>
      <c r="D20" s="14"/>
      <c r="E20" s="14">
        <v>2</v>
      </c>
      <c r="F20" s="13" t="s">
        <v>209</v>
      </c>
      <c r="G20" s="15">
        <v>0.01</v>
      </c>
      <c r="H20" s="14"/>
    </row>
    <row r="21" ht="31.2" spans="1:8">
      <c r="A21" s="13">
        <v>11</v>
      </c>
      <c r="B21" s="20" t="s">
        <v>226</v>
      </c>
      <c r="C21" s="17" t="s">
        <v>228</v>
      </c>
      <c r="D21" s="14"/>
      <c r="E21" s="14">
        <v>2</v>
      </c>
      <c r="F21" s="13" t="s">
        <v>209</v>
      </c>
      <c r="G21" s="15">
        <v>1.01</v>
      </c>
      <c r="H21" s="14"/>
    </row>
    <row r="22" ht="31.2" spans="1:8">
      <c r="A22" s="13">
        <v>12</v>
      </c>
      <c r="B22" s="21" t="s">
        <v>229</v>
      </c>
      <c r="C22" s="17" t="s">
        <v>230</v>
      </c>
      <c r="D22" s="14"/>
      <c r="E22" s="14">
        <v>32</v>
      </c>
      <c r="F22" s="13" t="s">
        <v>209</v>
      </c>
      <c r="G22" s="15">
        <v>2.01</v>
      </c>
      <c r="H22" s="14"/>
    </row>
    <row r="23" ht="15.6" spans="1:8">
      <c r="A23" s="13">
        <v>13</v>
      </c>
      <c r="B23" s="21" t="s">
        <v>231</v>
      </c>
      <c r="C23" s="17" t="s">
        <v>232</v>
      </c>
      <c r="D23" s="14"/>
      <c r="E23" s="14">
        <v>5</v>
      </c>
      <c r="F23" s="13" t="s">
        <v>209</v>
      </c>
      <c r="G23" s="15">
        <v>3.01</v>
      </c>
      <c r="H23" s="14"/>
    </row>
    <row r="24" ht="31.2" spans="1:8">
      <c r="A24" s="13">
        <v>14</v>
      </c>
      <c r="B24" s="21" t="s">
        <v>233</v>
      </c>
      <c r="C24" s="17" t="s">
        <v>234</v>
      </c>
      <c r="D24" s="14"/>
      <c r="E24" s="14">
        <v>1</v>
      </c>
      <c r="F24" s="13" t="s">
        <v>209</v>
      </c>
      <c r="G24" s="15">
        <v>4.01</v>
      </c>
      <c r="H24" s="14"/>
    </row>
    <row r="25" ht="31.2" spans="1:8">
      <c r="A25" s="13">
        <v>15</v>
      </c>
      <c r="B25" s="21" t="s">
        <v>233</v>
      </c>
      <c r="C25" s="17" t="s">
        <v>235</v>
      </c>
      <c r="D25" s="14"/>
      <c r="E25" s="14">
        <v>1</v>
      </c>
      <c r="F25" s="13" t="s">
        <v>209</v>
      </c>
      <c r="G25" s="15">
        <v>5.01</v>
      </c>
      <c r="H25" s="14"/>
    </row>
    <row r="26" ht="31.2" spans="1:8">
      <c r="A26" s="13">
        <v>16</v>
      </c>
      <c r="B26" s="21" t="s">
        <v>233</v>
      </c>
      <c r="C26" s="17" t="s">
        <v>236</v>
      </c>
      <c r="D26" s="14"/>
      <c r="E26" s="14">
        <v>8</v>
      </c>
      <c r="F26" s="13" t="s">
        <v>209</v>
      </c>
      <c r="G26" s="15">
        <v>6.01</v>
      </c>
      <c r="H26" s="14"/>
    </row>
    <row r="27" ht="31.2" spans="1:8">
      <c r="A27" s="13">
        <v>17</v>
      </c>
      <c r="B27" s="21" t="s">
        <v>237</v>
      </c>
      <c r="C27" s="17" t="s">
        <v>238</v>
      </c>
      <c r="D27" s="14"/>
      <c r="E27" s="14">
        <v>4</v>
      </c>
      <c r="F27" s="13" t="s">
        <v>209</v>
      </c>
      <c r="G27" s="15">
        <v>3</v>
      </c>
      <c r="H27" s="14"/>
    </row>
    <row r="28" ht="15.6" spans="1:8">
      <c r="A28" s="13">
        <v>18</v>
      </c>
      <c r="B28" s="21" t="s">
        <v>239</v>
      </c>
      <c r="C28" s="17" t="s">
        <v>240</v>
      </c>
      <c r="D28" s="14"/>
      <c r="E28" s="14">
        <v>10</v>
      </c>
      <c r="F28" s="22" t="s">
        <v>241</v>
      </c>
      <c r="G28" s="15">
        <v>10</v>
      </c>
      <c r="H28" s="14"/>
    </row>
    <row r="29" ht="31.2" spans="1:8">
      <c r="A29" s="13">
        <v>19</v>
      </c>
      <c r="B29" s="21" t="s">
        <v>242</v>
      </c>
      <c r="C29" s="17" t="s">
        <v>243</v>
      </c>
      <c r="D29" s="14"/>
      <c r="E29" s="14">
        <v>1</v>
      </c>
      <c r="F29" s="13" t="s">
        <v>209</v>
      </c>
      <c r="G29" s="15">
        <v>3</v>
      </c>
      <c r="H29" s="14"/>
    </row>
    <row r="30" ht="15.6" spans="1:8">
      <c r="A30" s="13">
        <v>20</v>
      </c>
      <c r="B30" s="21" t="s">
        <v>244</v>
      </c>
      <c r="C30" s="17" t="s">
        <v>245</v>
      </c>
      <c r="D30" s="14"/>
      <c r="E30" s="14">
        <v>1</v>
      </c>
      <c r="F30" s="13" t="s">
        <v>209</v>
      </c>
      <c r="G30" s="15">
        <v>3</v>
      </c>
      <c r="H30" s="14"/>
    </row>
    <row r="31" ht="31.2" spans="1:8">
      <c r="A31" s="13">
        <v>21</v>
      </c>
      <c r="B31" s="20" t="s">
        <v>246</v>
      </c>
      <c r="C31" s="17" t="s">
        <v>247</v>
      </c>
      <c r="D31" s="14"/>
      <c r="E31" s="14">
        <v>1</v>
      </c>
      <c r="F31" s="13" t="s">
        <v>209</v>
      </c>
      <c r="G31" s="15">
        <v>2</v>
      </c>
      <c r="H31" s="14"/>
    </row>
    <row r="32" ht="15.6" spans="1:8">
      <c r="A32" s="13">
        <v>22</v>
      </c>
      <c r="B32" s="21" t="s">
        <v>248</v>
      </c>
      <c r="C32" s="17" t="s">
        <v>249</v>
      </c>
      <c r="D32" s="14"/>
      <c r="E32" s="14">
        <v>1</v>
      </c>
      <c r="F32" s="13" t="s">
        <v>209</v>
      </c>
      <c r="G32" s="15">
        <v>0.2</v>
      </c>
      <c r="H32" s="14"/>
    </row>
    <row r="33" ht="15.6" spans="1:8">
      <c r="A33" s="13">
        <v>23</v>
      </c>
      <c r="B33" s="21" t="s">
        <v>244</v>
      </c>
      <c r="C33" s="17" t="s">
        <v>250</v>
      </c>
      <c r="D33" s="14"/>
      <c r="E33" s="14">
        <v>2</v>
      </c>
      <c r="F33" s="13" t="s">
        <v>209</v>
      </c>
      <c r="G33" s="15">
        <v>0.1</v>
      </c>
      <c r="H33" s="14"/>
    </row>
    <row r="34" ht="15.6" spans="1:8">
      <c r="A34" s="13">
        <v>24</v>
      </c>
      <c r="B34" s="20" t="s">
        <v>251</v>
      </c>
      <c r="C34" s="17" t="s">
        <v>252</v>
      </c>
      <c r="D34" s="14"/>
      <c r="E34" s="14">
        <v>32</v>
      </c>
      <c r="F34" s="13" t="s">
        <v>209</v>
      </c>
      <c r="G34" s="15">
        <v>0.1</v>
      </c>
      <c r="H34" s="14"/>
    </row>
    <row r="35" ht="15.6" spans="1:8">
      <c r="A35" s="13">
        <v>25</v>
      </c>
      <c r="B35" s="20" t="s">
        <v>253</v>
      </c>
      <c r="C35" s="17" t="s">
        <v>254</v>
      </c>
      <c r="D35" s="14"/>
      <c r="E35" s="14">
        <v>4</v>
      </c>
      <c r="F35" s="13" t="s">
        <v>209</v>
      </c>
      <c r="G35" s="15">
        <v>0.1</v>
      </c>
      <c r="H35" s="14"/>
    </row>
    <row r="36" ht="15.6" spans="1:8">
      <c r="A36" s="13">
        <v>26</v>
      </c>
      <c r="B36" s="20" t="s">
        <v>255</v>
      </c>
      <c r="C36" s="17" t="s">
        <v>256</v>
      </c>
      <c r="D36" s="14"/>
      <c r="E36" s="14">
        <v>4</v>
      </c>
      <c r="F36" s="13" t="s">
        <v>209</v>
      </c>
      <c r="G36" s="15">
        <v>0.1</v>
      </c>
      <c r="H36" s="14"/>
    </row>
    <row r="37" ht="31.2" spans="1:8">
      <c r="A37" s="20">
        <v>27</v>
      </c>
      <c r="B37" s="20" t="s">
        <v>257</v>
      </c>
      <c r="C37" s="20"/>
      <c r="D37" s="20"/>
      <c r="E37" s="20">
        <v>1</v>
      </c>
      <c r="F37" s="20" t="s">
        <v>218</v>
      </c>
      <c r="G37" s="15">
        <v>10</v>
      </c>
      <c r="H37" s="20"/>
    </row>
  </sheetData>
  <mergeCells count="11">
    <mergeCell ref="A9:H9"/>
    <mergeCell ref="A1:A2"/>
    <mergeCell ref="B1:B2"/>
    <mergeCell ref="C1:C2"/>
    <mergeCell ref="D1:D2"/>
    <mergeCell ref="E1:E2"/>
    <mergeCell ref="L1:L2"/>
    <mergeCell ref="M1:M2"/>
    <mergeCell ref="N1:N2"/>
    <mergeCell ref="O1:O2"/>
    <mergeCell ref="P1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三一</vt:lpstr>
      <vt:lpstr>小松</vt:lpstr>
      <vt:lpstr>柳工</vt:lpstr>
      <vt:lpstr>一汽</vt:lpstr>
      <vt:lpstr>柳工设备</vt:lpstr>
      <vt:lpstr>西筑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钟思明</dc:creator>
  <cp:lastModifiedBy>侯柏林</cp:lastModifiedBy>
  <dcterms:created xsi:type="dcterms:W3CDTF">2006-08-08T01:52:00Z</dcterms:created>
  <cp:lastPrinted>2025-04-12T03:42:00Z</cp:lastPrinted>
  <dcterms:modified xsi:type="dcterms:W3CDTF">2025-06-29T02:45:31Z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4D587BD9AAB3479ABCA8677BA5B75F23_13</vt:lpwstr>
  </property>
  <property fmtid="{D5CDD505-2E9C-101B-9397-08002B2CF9AE}" pid="3" name="KSOProductBuildVer">
    <vt:lpwstr>2052-12.1.0.21541</vt:lpwstr>
  </property>
</Properties>
</file>